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 firstSheet="2" activeTab="1"/>
  </bookViews>
  <sheets>
    <sheet name="25年预算编制方案草案" sheetId="1" r:id="rId1"/>
    <sheet name="三龙镇2025年初预算公开表" sheetId="6" r:id="rId2"/>
    <sheet name="Sheet1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<sst xmlns="http://schemas.openxmlformats.org/spreadsheetml/2006/main" count="181" uniqueCount="148">
  <si>
    <t>单位</t>
  </si>
  <si>
    <t>人员类别</t>
  </si>
  <si>
    <t>人员数（人）</t>
  </si>
  <si>
    <t xml:space="preserve">应发工资 </t>
  </si>
  <si>
    <t>遗属补助</t>
  </si>
  <si>
    <t xml:space="preserve">退休人员绩效 </t>
  </si>
  <si>
    <t>13月份奖金（元）</t>
  </si>
  <si>
    <t>烤火费800元/人（元）</t>
  </si>
  <si>
    <t>降温费240/人（元）</t>
  </si>
  <si>
    <t>年终绩效（元）</t>
  </si>
  <si>
    <t>工会福利3400元/人（元）</t>
  </si>
  <si>
    <t>个人部分</t>
  </si>
  <si>
    <t>单位缴存</t>
  </si>
  <si>
    <t>全年总数(元）</t>
  </si>
  <si>
    <t>备注</t>
  </si>
  <si>
    <t>应发工资（以24年10月工资为参照标准）/月（元）</t>
  </si>
  <si>
    <t>总额</t>
  </si>
  <si>
    <t>遗属补助1029元/人（以24年10月份为标准）/月（元）</t>
  </si>
  <si>
    <t>退休人员绩效（以24年10月份为标准）/月（元）</t>
  </si>
  <si>
    <t>公积金12%/月（元）</t>
  </si>
  <si>
    <t>医保2%/月（元）</t>
  </si>
  <si>
    <t>职业年金4%/月（元）</t>
  </si>
  <si>
    <t>养老保险8%/月（元）</t>
  </si>
  <si>
    <t>合计</t>
  </si>
  <si>
    <t>医保6.8%/月（元）</t>
  </si>
  <si>
    <t>职业年金8%/月（元）</t>
  </si>
  <si>
    <t>养老保险16%/月（元）</t>
  </si>
  <si>
    <t>政府</t>
  </si>
  <si>
    <t>行政在职</t>
  </si>
  <si>
    <t>事业在职</t>
  </si>
  <si>
    <t>政府编制外</t>
  </si>
  <si>
    <t>政府行政退休</t>
  </si>
  <si>
    <t>政府事业退休</t>
  </si>
  <si>
    <t>政府非编退休</t>
  </si>
  <si>
    <t>遗属</t>
  </si>
  <si>
    <t>乡村振兴员</t>
  </si>
  <si>
    <t>上级补助3000元/人/月</t>
  </si>
  <si>
    <t>文明实践员</t>
  </si>
  <si>
    <t>上级补助2400元/人/月</t>
  </si>
  <si>
    <t>产业公司</t>
  </si>
  <si>
    <t>编制外人员</t>
  </si>
  <si>
    <t>工会</t>
  </si>
  <si>
    <t>全部</t>
  </si>
  <si>
    <t>村委会</t>
  </si>
  <si>
    <t>五村一居</t>
  </si>
  <si>
    <t>25年全年预算数（万元）</t>
  </si>
  <si>
    <t>备注：工会福利包含（节日福利2100元/人、蛋糕卡300元/人、电影卡400元/人、佳游赣600元/人合计3400元/人）</t>
  </si>
  <si>
    <t>2024年公积金（元）</t>
  </si>
  <si>
    <t>24年养老</t>
  </si>
  <si>
    <t>24年医保</t>
  </si>
  <si>
    <t>个人（元）</t>
  </si>
  <si>
    <t>单位（元）</t>
  </si>
  <si>
    <t>杨村</t>
  </si>
  <si>
    <t>芦田</t>
  </si>
  <si>
    <t>三龙</t>
  </si>
  <si>
    <t>双蓬</t>
  </si>
  <si>
    <t>居委会</t>
  </si>
  <si>
    <t>杨家</t>
  </si>
  <si>
    <t>25年预算（万元）</t>
  </si>
  <si>
    <t>2025年一上预算</t>
  </si>
  <si>
    <t>二上人员</t>
  </si>
  <si>
    <t>科目</t>
  </si>
  <si>
    <t>经济分类</t>
  </si>
  <si>
    <t>金额</t>
  </si>
  <si>
    <t>行政单位统一津补贴</t>
  </si>
  <si>
    <t>基本工资</t>
  </si>
  <si>
    <t>其他津补贴</t>
  </si>
  <si>
    <t>年终一次性奖</t>
  </si>
  <si>
    <t>公务员（含参公）基础绩效奖</t>
  </si>
  <si>
    <t>事业单位基础性绩效工资</t>
  </si>
  <si>
    <t>其他社会补助缴费</t>
  </si>
  <si>
    <t>生活补助</t>
  </si>
  <si>
    <t>其他商品和服务支出</t>
  </si>
  <si>
    <t>公务用车运行维护费</t>
  </si>
  <si>
    <t>其他交通费</t>
  </si>
  <si>
    <t>其他工资福利支出</t>
  </si>
  <si>
    <t>机关事业单位基本养老保险缴费</t>
  </si>
  <si>
    <t>职业年金缴费</t>
  </si>
  <si>
    <t>职工基本养老保险缴费</t>
  </si>
  <si>
    <t>住房公积金</t>
  </si>
  <si>
    <t>总计</t>
  </si>
  <si>
    <t>2025年年初预算安排表</t>
  </si>
  <si>
    <t>单位：万元</t>
  </si>
  <si>
    <t>功能分类科目名称</t>
  </si>
  <si>
    <t>年初预算金额</t>
  </si>
  <si>
    <t>经济分类科目名称</t>
  </si>
  <si>
    <t>年初预算数</t>
  </si>
  <si>
    <t>其中：</t>
  </si>
  <si>
    <t>预留数安排(13994172.25元）</t>
  </si>
  <si>
    <t>6.17结余</t>
  </si>
  <si>
    <t>二上运转金额</t>
  </si>
  <si>
    <t>二上人员金额</t>
  </si>
  <si>
    <t>一上金额</t>
  </si>
  <si>
    <t>3010201行政单位统一津补贴</t>
  </si>
  <si>
    <t>含：政协、纪委、武装、环保、司法、综治、节
能、统计、安全、文化、农保、科协、禁毒、应急各5万</t>
  </si>
  <si>
    <t>30101基本工资</t>
  </si>
  <si>
    <t>3010202其他津补贴</t>
  </si>
  <si>
    <t>3010702事业单位超额绩效工资</t>
  </si>
  <si>
    <t>3010701事业单位基础性绩效工资</t>
  </si>
  <si>
    <t>30112其他社会补助缴费</t>
  </si>
  <si>
    <t>30305生活补助</t>
  </si>
  <si>
    <t>30299其他商品和服务支出</t>
  </si>
  <si>
    <t>30231公务用车运行维护费</t>
  </si>
  <si>
    <t>30239其他交通费</t>
  </si>
  <si>
    <t>3019999其他工资福利支出</t>
  </si>
  <si>
    <t>30106伙食补助</t>
  </si>
  <si>
    <t>30201办公费</t>
  </si>
  <si>
    <t>30202印刷费</t>
  </si>
  <si>
    <t>30202印刷费（广告宣传费）</t>
  </si>
  <si>
    <t>30205水费</t>
  </si>
  <si>
    <t>30206电费</t>
  </si>
  <si>
    <t>30211差旅费（含招商引资12万）</t>
  </si>
  <si>
    <t>30215会议费</t>
  </si>
  <si>
    <t>30216培训费</t>
  </si>
  <si>
    <t>30217公务接待费（含招商引资3万）</t>
  </si>
  <si>
    <t>30213维护维修费</t>
  </si>
  <si>
    <t>30214租赁费</t>
  </si>
  <si>
    <t>30226劳务费（含环境整治23万）</t>
  </si>
  <si>
    <t>30226劳务费（咨询费）</t>
  </si>
  <si>
    <t>30227委托业务费</t>
  </si>
  <si>
    <t>30308助学金</t>
  </si>
  <si>
    <t>31002办公设备购置费</t>
  </si>
  <si>
    <t>31007信息网络及软件购置更新</t>
  </si>
  <si>
    <t>30299其他商品和服务支出（老协）</t>
  </si>
  <si>
    <t>工会福利</t>
  </si>
  <si>
    <t>30108机关事业单位基本养老保险缴费</t>
  </si>
  <si>
    <t>30109职业年金缴费</t>
  </si>
  <si>
    <t>30110职工基本医疗保险缴费</t>
  </si>
  <si>
    <t>30113住房公积金</t>
  </si>
  <si>
    <t>2010104（人大会议）</t>
  </si>
  <si>
    <t>59999其他支出（含环境整治77万）</t>
  </si>
  <si>
    <t>工程</t>
  </si>
  <si>
    <t>59999其他支出</t>
  </si>
  <si>
    <t>31006大型修缮</t>
  </si>
  <si>
    <t>30310个人农业生产补贴</t>
  </si>
  <si>
    <t>农业保险等</t>
  </si>
  <si>
    <t>村级补助</t>
  </si>
  <si>
    <t>2240108(应急救援）</t>
  </si>
  <si>
    <t>2050202（小学教育）</t>
  </si>
  <si>
    <t>2050203（初中教育）</t>
  </si>
  <si>
    <t>2082001（临时救助）</t>
  </si>
  <si>
    <t>30306救济费</t>
  </si>
  <si>
    <t>2100499（其他公共卫生支出）</t>
  </si>
  <si>
    <t>卫生院</t>
  </si>
  <si>
    <t>2014004（信访业务）</t>
  </si>
  <si>
    <t>备注：1、收入测算（税收收入2400万+结算补助500万+上年结转900万）3800万；2、上解100万；3、人员1500万</t>
  </si>
  <si>
    <t>报预算数字：广告宣传费50万、餐费90万、办公费50万、环境整治100万、招商引资15万、其他运转2324.4万</t>
  </si>
  <si>
    <t>县局核准收入：1、（2400万税收+结算补助500万+上年结转900万-100万上解=3700万）；2、一上安排7265827.8元；3、县局下达控制数1574万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</si>
</sst>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9" borderId="19" applyNumberFormat="0" applyAlignment="0" applyProtection="0">
      <alignment vertical="center"/>
    </xf>
    <xf numFmtId="0" fontId="16" fillId="9" borderId="18" applyNumberFormat="0" applyAlignment="0" applyProtection="0">
      <alignment vertical="center"/>
    </xf>
    <xf numFmtId="0" fontId="17" fillId="10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4"/>
  <sheetViews>
    <sheetView workbookViewId="0">
      <selection activeCell="A1" sqref="$A1:$XFD1048576"/>
    </sheetView>
  </sheetViews>
  <sheetFormatPr defaultColWidth="9" defaultRowHeight="13.5"/>
  <cols>
    <col min="1" max="1" width="9.375" style="3" customWidth="1"/>
    <col min="2" max="2" width="13.125" style="3" customWidth="1"/>
    <col min="3" max="3" width="8.875" style="58" customWidth="1"/>
    <col min="4" max="4" width="9.25" style="3" customWidth="1"/>
    <col min="5" max="5" width="11" style="3" customWidth="1"/>
    <col min="6" max="6" width="9.5" style="3" customWidth="1"/>
    <col min="7" max="7" width="11" style="3" customWidth="1"/>
    <col min="8" max="8" width="9.625" style="3" customWidth="1"/>
    <col min="9" max="9" width="9" style="3" customWidth="1"/>
    <col min="10" max="12" width="7.75" style="3" customWidth="1"/>
    <col min="13" max="14" width="8.5" style="3" customWidth="1"/>
    <col min="15" max="15" width="10.125" style="3" customWidth="1"/>
    <col min="16" max="16" width="7.875" style="58" customWidth="1"/>
    <col min="17" max="17" width="8.5" style="3" customWidth="1"/>
    <col min="18" max="18" width="9.75" style="58" customWidth="1"/>
    <col min="19" max="19" width="9.625" style="58" customWidth="1"/>
    <col min="20" max="21" width="10" style="3" customWidth="1"/>
    <col min="22" max="22" width="8.375" style="58" customWidth="1"/>
    <col min="23" max="23" width="10.125" style="58" customWidth="1"/>
    <col min="24" max="24" width="9.625" style="58" customWidth="1"/>
    <col min="25" max="25" width="8" style="58" customWidth="1"/>
    <col min="26" max="26" width="10" style="3" customWidth="1"/>
    <col min="27" max="28" width="9.625" style="3" customWidth="1"/>
    <col min="29" max="29" width="12.625"/>
    <col min="30" max="30" width="21" style="62" customWidth="1"/>
  </cols>
  <sheetData>
    <row r="1" ht="5.1" customHeight="1" spans="1:30">
      <c r="X1" s="3"/>
      <c r="Y1" s="3"/>
    </row>
    <row r="2" ht="26.1" customHeight="1" spans="1:30">
      <c r="A2" s="63" t="s">
        <v>0</v>
      </c>
      <c r="B2" s="63" t="s">
        <v>1</v>
      </c>
      <c r="C2" s="64" t="s">
        <v>2</v>
      </c>
      <c r="D2" s="65" t="s">
        <v>3</v>
      </c>
      <c r="E2" s="65"/>
      <c r="F2" s="65" t="s">
        <v>4</v>
      </c>
      <c r="G2" s="65"/>
      <c r="H2" s="65" t="s">
        <v>5</v>
      </c>
      <c r="I2" s="66"/>
      <c r="J2" s="67" t="s">
        <v>6</v>
      </c>
      <c r="K2" s="64" t="s">
        <v>7</v>
      </c>
      <c r="L2" s="64" t="s">
        <v>8</v>
      </c>
      <c r="M2" s="64" t="s">
        <v>9</v>
      </c>
      <c r="N2" s="67" t="s">
        <v>10</v>
      </c>
      <c r="O2" s="68" t="s">
        <v>11</v>
      </c>
      <c r="P2" s="68"/>
      <c r="Q2" s="68"/>
      <c r="R2" s="68"/>
      <c r="S2" s="69"/>
      <c r="T2" s="65" t="s">
        <v>12</v>
      </c>
      <c r="U2" s="65"/>
      <c r="V2" s="65"/>
      <c r="W2" s="65"/>
      <c r="X2" s="65"/>
      <c r="Y2" s="65"/>
      <c r="Z2" s="65"/>
      <c r="AA2" s="65"/>
      <c r="AB2" s="65"/>
      <c r="AC2" s="67" t="s">
        <v>13</v>
      </c>
      <c r="AD2" s="16" t="s">
        <v>14</v>
      </c>
    </row>
    <row r="3" spans="1:30">
      <c r="A3" s="70"/>
      <c r="B3" s="70"/>
      <c r="C3" s="71"/>
      <c r="D3" s="67" t="s">
        <v>15</v>
      </c>
      <c r="E3" s="64" t="s">
        <v>16</v>
      </c>
      <c r="F3" s="64" t="s">
        <v>17</v>
      </c>
      <c r="G3" s="64" t="s">
        <v>16</v>
      </c>
      <c r="H3" s="64" t="s">
        <v>18</v>
      </c>
      <c r="I3" s="72" t="s">
        <v>16</v>
      </c>
      <c r="J3" s="67"/>
      <c r="K3" s="71"/>
      <c r="L3" s="71"/>
      <c r="M3" s="71"/>
      <c r="N3" s="67"/>
      <c r="O3" s="73"/>
      <c r="P3" s="73"/>
      <c r="Q3" s="73"/>
      <c r="R3" s="73"/>
      <c r="S3" s="74"/>
      <c r="T3" s="65"/>
      <c r="U3" s="65"/>
      <c r="V3" s="65"/>
      <c r="W3" s="65"/>
      <c r="X3" s="65"/>
      <c r="Y3" s="65"/>
      <c r="Z3" s="65"/>
      <c r="AA3" s="65"/>
      <c r="AB3" s="65"/>
      <c r="AC3" s="67"/>
      <c r="AD3" s="75"/>
    </row>
    <row r="4" ht="89.1" customHeight="1" spans="1:30">
      <c r="A4" s="76"/>
      <c r="B4" s="76"/>
      <c r="C4" s="77"/>
      <c r="D4" s="67"/>
      <c r="E4" s="77"/>
      <c r="F4" s="77"/>
      <c r="G4" s="77"/>
      <c r="H4" s="77"/>
      <c r="I4" s="78"/>
      <c r="J4" s="67"/>
      <c r="K4" s="77"/>
      <c r="L4" s="77"/>
      <c r="M4" s="77"/>
      <c r="N4" s="67"/>
      <c r="O4" s="79" t="s">
        <v>19</v>
      </c>
      <c r="P4" s="80" t="s">
        <v>20</v>
      </c>
      <c r="Q4" s="80" t="s">
        <v>21</v>
      </c>
      <c r="R4" s="80" t="s">
        <v>22</v>
      </c>
      <c r="S4" s="80" t="s">
        <v>16</v>
      </c>
      <c r="T4" s="67" t="s">
        <v>19</v>
      </c>
      <c r="U4" s="67" t="s">
        <v>23</v>
      </c>
      <c r="V4" s="67" t="s">
        <v>24</v>
      </c>
      <c r="W4" s="67" t="s">
        <v>23</v>
      </c>
      <c r="X4" s="67" t="s">
        <v>25</v>
      </c>
      <c r="Y4" s="67" t="s">
        <v>23</v>
      </c>
      <c r="Z4" s="67" t="s">
        <v>26</v>
      </c>
      <c r="AA4" s="67" t="s">
        <v>23</v>
      </c>
      <c r="AB4" s="67" t="s">
        <v>16</v>
      </c>
      <c r="AC4" s="67"/>
      <c r="AD4" s="25"/>
    </row>
    <row r="5" ht="24.95" customHeight="1" spans="1:30">
      <c r="A5" s="16" t="s">
        <v>27</v>
      </c>
      <c r="B5" s="18" t="s">
        <v>28</v>
      </c>
      <c r="C5" s="81">
        <v>22</v>
      </c>
      <c r="D5" s="18">
        <v>185880</v>
      </c>
      <c r="E5" s="18">
        <f>D5*12</f>
        <v>2230560</v>
      </c>
      <c r="F5" s="18"/>
      <c r="G5" s="18">
        <f>F5*12</f>
        <v>0</v>
      </c>
      <c r="H5" s="18"/>
      <c r="I5" s="82">
        <f>H5*12</f>
        <v>0</v>
      </c>
      <c r="J5" s="82">
        <v>77152</v>
      </c>
      <c r="K5" s="82">
        <v>17600</v>
      </c>
      <c r="L5" s="82">
        <f t="shared" ref="L5:L10" si="0">C5*240</f>
        <v>5280</v>
      </c>
      <c r="M5" s="18">
        <v>1100000</v>
      </c>
      <c r="N5" s="83"/>
      <c r="O5" s="84">
        <v>26868</v>
      </c>
      <c r="P5" s="85">
        <v>1730.52</v>
      </c>
      <c r="Q5" s="55">
        <v>6668.48</v>
      </c>
      <c r="R5" s="85">
        <v>13337.68</v>
      </c>
      <c r="S5" s="85">
        <f>(O5+P5+Q5+R5)*12</f>
        <v>583256.16</v>
      </c>
      <c r="T5" s="18">
        <v>26868</v>
      </c>
      <c r="U5" s="18">
        <f>T5*12</f>
        <v>322416</v>
      </c>
      <c r="V5" s="81">
        <v>5883.77</v>
      </c>
      <c r="W5" s="81">
        <f>V5*12</f>
        <v>70605.24</v>
      </c>
      <c r="X5" s="81">
        <v>13336.96</v>
      </c>
      <c r="Y5" s="81">
        <f>X5*12</f>
        <v>160043.52</v>
      </c>
      <c r="Z5" s="18">
        <v>26675.36</v>
      </c>
      <c r="AA5" s="18">
        <f>Z5*12</f>
        <v>320104.32</v>
      </c>
      <c r="AB5" s="18">
        <f>AA5+Y5+W5+U5</f>
        <v>873169.08</v>
      </c>
      <c r="AC5" s="18">
        <f>AB5+N5+M5+J5+I5+G5+F5+E5</f>
        <v>4280881.08</v>
      </c>
      <c r="AD5" s="81"/>
    </row>
    <row r="6" ht="24.95" customHeight="1" spans="1:30">
      <c r="A6" s="75"/>
      <c r="B6" s="18" t="s">
        <v>29</v>
      </c>
      <c r="C6" s="81">
        <v>25</v>
      </c>
      <c r="D6" s="18">
        <v>159379</v>
      </c>
      <c r="E6" s="18">
        <f t="shared" ref="E6:E14" si="1">D6*12</f>
        <v>1912548</v>
      </c>
      <c r="F6" s="18"/>
      <c r="G6" s="18">
        <f t="shared" ref="G6:G14" si="2">F6*12</f>
        <v>0</v>
      </c>
      <c r="H6" s="18"/>
      <c r="I6" s="82">
        <f t="shared" ref="I6:I14" si="3">H6*12</f>
        <v>0</v>
      </c>
      <c r="J6" s="82">
        <v>73717</v>
      </c>
      <c r="K6" s="82">
        <f>C6*800</f>
        <v>20000</v>
      </c>
      <c r="L6" s="82">
        <f t="shared" si="0"/>
        <v>6000</v>
      </c>
      <c r="M6" s="18"/>
      <c r="N6" s="83"/>
      <c r="O6" s="84">
        <v>26754</v>
      </c>
      <c r="P6" s="85">
        <v>1966.5</v>
      </c>
      <c r="Q6" s="55">
        <v>5633.36</v>
      </c>
      <c r="R6" s="85">
        <v>11714.72</v>
      </c>
      <c r="S6" s="85">
        <f t="shared" ref="S6:S14" si="4">(O6+P6+Q6+R6)*12</f>
        <v>552822.96</v>
      </c>
      <c r="T6" s="18">
        <v>26754</v>
      </c>
      <c r="U6" s="18">
        <f t="shared" ref="U6:U17" si="5">T6*12</f>
        <v>321048</v>
      </c>
      <c r="V6" s="81">
        <v>6686.1</v>
      </c>
      <c r="W6" s="81">
        <f t="shared" ref="W6:W17" si="6">V6*12</f>
        <v>80233.2</v>
      </c>
      <c r="X6" s="81">
        <v>11266.72</v>
      </c>
      <c r="Y6" s="81">
        <f t="shared" ref="Y6:Y17" si="7">X6*12</f>
        <v>135200.64</v>
      </c>
      <c r="Z6" s="18">
        <v>23429.44</v>
      </c>
      <c r="AA6" s="18">
        <f t="shared" ref="AA6:AA17" si="8">Z6*12</f>
        <v>281153.28</v>
      </c>
      <c r="AB6" s="18">
        <f t="shared" ref="AB6:AB16" si="9">AA6+Y6+W6+U6</f>
        <v>817635.12</v>
      </c>
      <c r="AC6" s="18">
        <f t="shared" ref="AC6:AC15" si="10">AB6+N6+M6+J6+I6+G6+F6+E6</f>
        <v>2803900.12</v>
      </c>
      <c r="AD6" s="81"/>
    </row>
    <row r="7" ht="24.95" customHeight="1" spans="1:30">
      <c r="A7" s="75"/>
      <c r="B7" s="18" t="s">
        <v>30</v>
      </c>
      <c r="C7" s="81">
        <v>22</v>
      </c>
      <c r="D7" s="18">
        <v>88819</v>
      </c>
      <c r="E7" s="86">
        <f t="shared" si="1"/>
        <v>1065828</v>
      </c>
      <c r="F7" s="18"/>
      <c r="G7" s="18">
        <f t="shared" si="2"/>
        <v>0</v>
      </c>
      <c r="H7" s="18"/>
      <c r="I7" s="82">
        <f t="shared" si="3"/>
        <v>0</v>
      </c>
      <c r="J7" s="82">
        <v>62519</v>
      </c>
      <c r="K7" s="82">
        <f>C7*800</f>
        <v>17600</v>
      </c>
      <c r="L7" s="82">
        <f t="shared" si="0"/>
        <v>5280</v>
      </c>
      <c r="M7" s="18"/>
      <c r="N7" s="83"/>
      <c r="O7" s="84">
        <v>13628</v>
      </c>
      <c r="P7" s="85">
        <v>1730.52</v>
      </c>
      <c r="Q7" s="55"/>
      <c r="R7" s="85">
        <v>6756.64</v>
      </c>
      <c r="S7" s="85">
        <f t="shared" si="4"/>
        <v>265381.92</v>
      </c>
      <c r="T7" s="18">
        <v>13628</v>
      </c>
      <c r="U7" s="18">
        <f t="shared" si="5"/>
        <v>163536</v>
      </c>
      <c r="V7" s="81">
        <v>5883.77</v>
      </c>
      <c r="W7" s="81">
        <f t="shared" si="6"/>
        <v>70605.24</v>
      </c>
      <c r="X7" s="81"/>
      <c r="Y7" s="81">
        <f t="shared" si="7"/>
        <v>0</v>
      </c>
      <c r="Z7" s="18">
        <v>13513.28</v>
      </c>
      <c r="AA7" s="18">
        <f t="shared" si="8"/>
        <v>162159.36</v>
      </c>
      <c r="AB7" s="18">
        <f t="shared" si="9"/>
        <v>396300.6</v>
      </c>
      <c r="AC7" s="18">
        <f t="shared" si="10"/>
        <v>1524647.6</v>
      </c>
      <c r="AD7" s="81"/>
    </row>
    <row r="8" ht="24.95" customHeight="1" spans="1:30">
      <c r="A8" s="75"/>
      <c r="B8" s="18" t="s">
        <v>31</v>
      </c>
      <c r="C8" s="81">
        <v>8</v>
      </c>
      <c r="D8" s="18"/>
      <c r="E8" s="18">
        <f t="shared" si="1"/>
        <v>0</v>
      </c>
      <c r="F8" s="18"/>
      <c r="G8" s="18">
        <f t="shared" si="2"/>
        <v>0</v>
      </c>
      <c r="H8" s="18">
        <v>12442</v>
      </c>
      <c r="I8" s="82">
        <f t="shared" si="3"/>
        <v>149304</v>
      </c>
      <c r="J8" s="82"/>
      <c r="K8" s="82"/>
      <c r="L8" s="82">
        <f t="shared" si="0"/>
        <v>1920</v>
      </c>
      <c r="M8" s="18"/>
      <c r="N8" s="83"/>
      <c r="O8" s="84"/>
      <c r="P8" s="85"/>
      <c r="Q8" s="55"/>
      <c r="R8" s="85"/>
      <c r="S8" s="85">
        <f t="shared" si="4"/>
        <v>0</v>
      </c>
      <c r="T8" s="18"/>
      <c r="U8" s="18">
        <f t="shared" si="5"/>
        <v>0</v>
      </c>
      <c r="V8" s="81"/>
      <c r="W8" s="81">
        <f t="shared" si="6"/>
        <v>0</v>
      </c>
      <c r="X8" s="81"/>
      <c r="Y8" s="81">
        <f t="shared" si="7"/>
        <v>0</v>
      </c>
      <c r="Z8" s="18"/>
      <c r="AA8" s="18">
        <f t="shared" si="8"/>
        <v>0</v>
      </c>
      <c r="AB8" s="18">
        <f t="shared" si="9"/>
        <v>0</v>
      </c>
      <c r="AC8" s="18">
        <f t="shared" si="10"/>
        <v>149304</v>
      </c>
      <c r="AD8" s="81"/>
    </row>
    <row r="9" ht="24.95" customHeight="1" spans="1:30">
      <c r="A9" s="75"/>
      <c r="B9" s="18" t="s">
        <v>32</v>
      </c>
      <c r="C9" s="81">
        <v>8</v>
      </c>
      <c r="D9" s="18"/>
      <c r="E9" s="18">
        <f t="shared" si="1"/>
        <v>0</v>
      </c>
      <c r="F9" s="18"/>
      <c r="G9" s="18">
        <f t="shared" si="2"/>
        <v>0</v>
      </c>
      <c r="H9" s="18">
        <v>5982</v>
      </c>
      <c r="I9" s="82">
        <f t="shared" si="3"/>
        <v>71784</v>
      </c>
      <c r="J9" s="82"/>
      <c r="K9" s="82"/>
      <c r="L9" s="82">
        <f t="shared" si="0"/>
        <v>1920</v>
      </c>
      <c r="M9" s="18"/>
      <c r="N9" s="83"/>
      <c r="O9" s="84"/>
      <c r="P9" s="85"/>
      <c r="Q9" s="55"/>
      <c r="R9" s="85"/>
      <c r="S9" s="85">
        <f t="shared" si="4"/>
        <v>0</v>
      </c>
      <c r="T9" s="18"/>
      <c r="U9" s="18">
        <f t="shared" si="5"/>
        <v>0</v>
      </c>
      <c r="V9" s="81"/>
      <c r="W9" s="81">
        <f t="shared" si="6"/>
        <v>0</v>
      </c>
      <c r="X9" s="81"/>
      <c r="Y9" s="81">
        <f t="shared" si="7"/>
        <v>0</v>
      </c>
      <c r="Z9" s="18"/>
      <c r="AA9" s="18">
        <f t="shared" si="8"/>
        <v>0</v>
      </c>
      <c r="AB9" s="18">
        <f t="shared" si="9"/>
        <v>0</v>
      </c>
      <c r="AC9" s="18">
        <f t="shared" si="10"/>
        <v>71784</v>
      </c>
      <c r="AD9" s="81"/>
    </row>
    <row r="10" ht="24.95" customHeight="1" spans="1:30">
      <c r="A10" s="75"/>
      <c r="B10" s="18" t="s">
        <v>33</v>
      </c>
      <c r="C10" s="81">
        <v>27</v>
      </c>
      <c r="D10" s="18">
        <v>33983</v>
      </c>
      <c r="E10" s="86">
        <f t="shared" si="1"/>
        <v>407796</v>
      </c>
      <c r="F10" s="18"/>
      <c r="G10" s="18">
        <f t="shared" si="2"/>
        <v>0</v>
      </c>
      <c r="H10" s="18"/>
      <c r="I10" s="82">
        <f t="shared" si="3"/>
        <v>0</v>
      </c>
      <c r="J10" s="82"/>
      <c r="K10" s="82"/>
      <c r="L10" s="82">
        <f t="shared" si="0"/>
        <v>6480</v>
      </c>
      <c r="M10" s="18"/>
      <c r="N10" s="83"/>
      <c r="O10" s="84"/>
      <c r="P10" s="85"/>
      <c r="Q10" s="55"/>
      <c r="R10" s="85"/>
      <c r="S10" s="85">
        <f t="shared" si="4"/>
        <v>0</v>
      </c>
      <c r="T10" s="18"/>
      <c r="U10" s="18">
        <f t="shared" si="5"/>
        <v>0</v>
      </c>
      <c r="V10" s="81"/>
      <c r="W10" s="81">
        <f t="shared" si="6"/>
        <v>0</v>
      </c>
      <c r="X10" s="81"/>
      <c r="Y10" s="81">
        <f t="shared" si="7"/>
        <v>0</v>
      </c>
      <c r="Z10" s="18"/>
      <c r="AA10" s="18">
        <f t="shared" si="8"/>
        <v>0</v>
      </c>
      <c r="AB10" s="18">
        <f t="shared" si="9"/>
        <v>0</v>
      </c>
      <c r="AC10" s="18">
        <f t="shared" si="10"/>
        <v>407796</v>
      </c>
      <c r="AD10" s="81"/>
    </row>
    <row r="11" ht="24.95" customHeight="1" spans="1:30">
      <c r="A11" s="75"/>
      <c r="B11" s="18" t="s">
        <v>34</v>
      </c>
      <c r="C11" s="81">
        <v>10</v>
      </c>
      <c r="D11" s="18"/>
      <c r="E11" s="18">
        <f t="shared" si="1"/>
        <v>0</v>
      </c>
      <c r="F11" s="18">
        <v>10290</v>
      </c>
      <c r="G11" s="86">
        <f t="shared" si="2"/>
        <v>123480</v>
      </c>
      <c r="H11" s="18"/>
      <c r="I11" s="82">
        <f t="shared" si="3"/>
        <v>0</v>
      </c>
      <c r="J11" s="82"/>
      <c r="K11" s="82"/>
      <c r="L11" s="82">
        <v>0</v>
      </c>
      <c r="M11" s="18"/>
      <c r="N11" s="83"/>
      <c r="O11" s="84"/>
      <c r="P11" s="85"/>
      <c r="Q11" s="55"/>
      <c r="R11" s="85"/>
      <c r="S11" s="85">
        <f t="shared" si="4"/>
        <v>0</v>
      </c>
      <c r="T11" s="18"/>
      <c r="U11" s="18">
        <f t="shared" si="5"/>
        <v>0</v>
      </c>
      <c r="V11" s="81"/>
      <c r="W11" s="81">
        <f t="shared" si="6"/>
        <v>0</v>
      </c>
      <c r="X11" s="81"/>
      <c r="Y11" s="81">
        <f t="shared" si="7"/>
        <v>0</v>
      </c>
      <c r="Z11" s="18"/>
      <c r="AA11" s="18">
        <f t="shared" si="8"/>
        <v>0</v>
      </c>
      <c r="AB11" s="18">
        <f t="shared" si="9"/>
        <v>0</v>
      </c>
      <c r="AC11" s="18">
        <f t="shared" si="10"/>
        <v>133770</v>
      </c>
      <c r="AD11" s="81"/>
    </row>
    <row r="12" ht="24.95" customHeight="1" spans="1:30">
      <c r="A12" s="75"/>
      <c r="B12" s="18" t="s">
        <v>35</v>
      </c>
      <c r="C12" s="81">
        <v>5</v>
      </c>
      <c r="D12" s="18">
        <v>15000</v>
      </c>
      <c r="E12" s="86">
        <f t="shared" si="1"/>
        <v>180000</v>
      </c>
      <c r="F12" s="18"/>
      <c r="G12" s="18">
        <f t="shared" si="2"/>
        <v>0</v>
      </c>
      <c r="H12" s="18"/>
      <c r="I12" s="82">
        <f t="shared" si="3"/>
        <v>0</v>
      </c>
      <c r="J12" s="82"/>
      <c r="K12" s="82">
        <f>C12*800</f>
        <v>4000</v>
      </c>
      <c r="L12" s="82">
        <f>C12*240</f>
        <v>1200</v>
      </c>
      <c r="M12" s="18"/>
      <c r="N12" s="83"/>
      <c r="O12" s="84"/>
      <c r="P12" s="85">
        <v>393.3</v>
      </c>
      <c r="Q12" s="55"/>
      <c r="R12" s="85">
        <v>1535.6</v>
      </c>
      <c r="S12" s="85">
        <f t="shared" si="4"/>
        <v>23146.8</v>
      </c>
      <c r="T12" s="18"/>
      <c r="U12" s="18">
        <f t="shared" si="5"/>
        <v>0</v>
      </c>
      <c r="V12" s="81">
        <v>1337.22</v>
      </c>
      <c r="W12" s="81">
        <f t="shared" si="6"/>
        <v>16046.64</v>
      </c>
      <c r="X12" s="81"/>
      <c r="Y12" s="81">
        <f t="shared" si="7"/>
        <v>0</v>
      </c>
      <c r="Z12" s="18"/>
      <c r="AA12" s="18">
        <f t="shared" si="8"/>
        <v>0</v>
      </c>
      <c r="AB12" s="18">
        <f t="shared" si="9"/>
        <v>16046.64</v>
      </c>
      <c r="AC12" s="18">
        <f t="shared" si="10"/>
        <v>196046.64</v>
      </c>
      <c r="AD12" s="81" t="s">
        <v>36</v>
      </c>
    </row>
    <row r="13" ht="24.95" customHeight="1" spans="1:30">
      <c r="A13" s="25"/>
      <c r="B13" s="18" t="s">
        <v>37</v>
      </c>
      <c r="C13" s="81">
        <v>6</v>
      </c>
      <c r="D13" s="18">
        <v>14400</v>
      </c>
      <c r="E13" s="86">
        <f t="shared" si="1"/>
        <v>172800</v>
      </c>
      <c r="F13" s="18"/>
      <c r="G13" s="18">
        <f t="shared" si="2"/>
        <v>0</v>
      </c>
      <c r="H13" s="18"/>
      <c r="I13" s="82">
        <f t="shared" si="3"/>
        <v>0</v>
      </c>
      <c r="J13" s="82"/>
      <c r="K13" s="82">
        <f>C13*800</f>
        <v>4800</v>
      </c>
      <c r="L13" s="82">
        <f>C13*240</f>
        <v>1440</v>
      </c>
      <c r="M13" s="18"/>
      <c r="N13" s="83"/>
      <c r="O13" s="84"/>
      <c r="P13" s="85">
        <v>393.3</v>
      </c>
      <c r="Q13" s="55"/>
      <c r="R13" s="85">
        <v>1535.6</v>
      </c>
      <c r="S13" s="85">
        <f t="shared" si="4"/>
        <v>23146.8</v>
      </c>
      <c r="T13" s="18"/>
      <c r="U13" s="18">
        <f t="shared" si="5"/>
        <v>0</v>
      </c>
      <c r="V13" s="81">
        <v>1337.22</v>
      </c>
      <c r="W13" s="81">
        <f t="shared" si="6"/>
        <v>16046.64</v>
      </c>
      <c r="X13" s="81"/>
      <c r="Y13" s="81">
        <f t="shared" si="7"/>
        <v>0</v>
      </c>
      <c r="Z13" s="18"/>
      <c r="AA13" s="18">
        <f t="shared" si="8"/>
        <v>0</v>
      </c>
      <c r="AB13" s="18">
        <f t="shared" si="9"/>
        <v>16046.64</v>
      </c>
      <c r="AC13" s="18">
        <f t="shared" si="10"/>
        <v>188846.64</v>
      </c>
      <c r="AD13" s="81" t="s">
        <v>38</v>
      </c>
    </row>
    <row r="14" ht="24.95" customHeight="1" spans="1:30">
      <c r="A14" s="18" t="s">
        <v>39</v>
      </c>
      <c r="B14" s="18" t="s">
        <v>40</v>
      </c>
      <c r="C14" s="81">
        <v>17</v>
      </c>
      <c r="D14" s="18">
        <v>70365</v>
      </c>
      <c r="E14" s="86">
        <f t="shared" si="1"/>
        <v>844380</v>
      </c>
      <c r="F14" s="18"/>
      <c r="G14" s="18">
        <f t="shared" si="2"/>
        <v>0</v>
      </c>
      <c r="H14" s="18"/>
      <c r="I14" s="18">
        <f t="shared" si="3"/>
        <v>0</v>
      </c>
      <c r="J14" s="82">
        <v>49825</v>
      </c>
      <c r="K14" s="82">
        <f>C14*800</f>
        <v>13600</v>
      </c>
      <c r="L14" s="82">
        <f>C14*240</f>
        <v>4080</v>
      </c>
      <c r="M14" s="18"/>
      <c r="N14" s="18"/>
      <c r="O14" s="55">
        <v>10638</v>
      </c>
      <c r="P14" s="85">
        <v>1322.6</v>
      </c>
      <c r="Q14" s="55"/>
      <c r="R14" s="85">
        <v>5221.04</v>
      </c>
      <c r="S14" s="85">
        <f t="shared" si="4"/>
        <v>206179.68</v>
      </c>
      <c r="T14" s="18">
        <v>10638</v>
      </c>
      <c r="U14" s="18">
        <f t="shared" si="5"/>
        <v>127656</v>
      </c>
      <c r="V14" s="81">
        <v>4496.84</v>
      </c>
      <c r="W14" s="81">
        <f t="shared" si="6"/>
        <v>53962.08</v>
      </c>
      <c r="X14" s="81"/>
      <c r="Y14" s="81">
        <f t="shared" si="7"/>
        <v>0</v>
      </c>
      <c r="Z14" s="18">
        <v>10442.08</v>
      </c>
      <c r="AA14" s="18">
        <f t="shared" si="8"/>
        <v>125304.96</v>
      </c>
      <c r="AB14" s="18">
        <f t="shared" si="9"/>
        <v>306923.04</v>
      </c>
      <c r="AC14" s="18">
        <f t="shared" si="10"/>
        <v>1201128.04</v>
      </c>
      <c r="AD14" s="81"/>
    </row>
    <row r="15" ht="24.95" customHeight="1" spans="1:30">
      <c r="A15" s="18" t="s">
        <v>41</v>
      </c>
      <c r="B15" s="18" t="s">
        <v>42</v>
      </c>
      <c r="C15" s="81">
        <v>94</v>
      </c>
      <c r="D15" s="18"/>
      <c r="E15" s="18"/>
      <c r="F15" s="18"/>
      <c r="G15" s="18"/>
      <c r="H15" s="18"/>
      <c r="I15" s="18"/>
      <c r="J15" s="82"/>
      <c r="K15" s="82"/>
      <c r="L15" s="82"/>
      <c r="M15" s="18"/>
      <c r="N15" s="18">
        <v>319600</v>
      </c>
      <c r="O15" s="55"/>
      <c r="P15" s="85"/>
      <c r="Q15" s="55"/>
      <c r="R15" s="85"/>
      <c r="S15" s="85"/>
      <c r="T15" s="18"/>
      <c r="U15" s="18">
        <f t="shared" si="5"/>
        <v>0</v>
      </c>
      <c r="V15" s="81"/>
      <c r="W15" s="81">
        <f t="shared" si="6"/>
        <v>0</v>
      </c>
      <c r="X15" s="81"/>
      <c r="Y15" s="81">
        <f t="shared" si="7"/>
        <v>0</v>
      </c>
      <c r="Z15" s="18"/>
      <c r="AA15" s="18">
        <f t="shared" si="8"/>
        <v>0</v>
      </c>
      <c r="AB15" s="18">
        <f t="shared" si="9"/>
        <v>0</v>
      </c>
      <c r="AC15" s="18">
        <f t="shared" si="10"/>
        <v>319600</v>
      </c>
      <c r="AD15" s="81"/>
    </row>
    <row r="16" ht="24.95" customHeight="1" spans="1:30">
      <c r="A16" s="18" t="s">
        <v>43</v>
      </c>
      <c r="B16" s="18" t="s">
        <v>44</v>
      </c>
      <c r="C16" s="87"/>
      <c r="D16" s="18"/>
      <c r="E16" s="18"/>
      <c r="F16" s="18"/>
      <c r="G16" s="18"/>
      <c r="H16" s="18"/>
      <c r="I16" s="18"/>
      <c r="J16" s="82"/>
      <c r="K16" s="82"/>
      <c r="L16" s="82"/>
      <c r="M16" s="18"/>
      <c r="N16" s="18"/>
      <c r="O16" s="55"/>
      <c r="P16" s="85"/>
      <c r="Q16" s="55"/>
      <c r="R16" s="85"/>
      <c r="S16" s="85"/>
      <c r="T16" s="18"/>
      <c r="U16" s="18">
        <f t="shared" si="5"/>
        <v>0</v>
      </c>
      <c r="V16" s="81"/>
      <c r="W16" s="81">
        <f t="shared" si="6"/>
        <v>0</v>
      </c>
      <c r="X16" s="81"/>
      <c r="Y16" s="81">
        <f t="shared" si="7"/>
        <v>0</v>
      </c>
      <c r="Z16" s="18"/>
      <c r="AA16" s="18">
        <f t="shared" si="8"/>
        <v>0</v>
      </c>
      <c r="AB16" s="18">
        <f t="shared" si="9"/>
        <v>0</v>
      </c>
      <c r="AC16" s="29"/>
      <c r="AD16" s="81"/>
    </row>
    <row r="17" ht="24.95" customHeight="1" spans="1:30">
      <c r="A17" s="88" t="s">
        <v>23</v>
      </c>
      <c r="B17" s="89"/>
      <c r="C17" s="90"/>
      <c r="D17" s="18">
        <f t="shared" ref="D17:L17" si="11">SUM(D5:D16)</f>
        <v>567826</v>
      </c>
      <c r="E17" s="86">
        <f t="shared" si="11"/>
        <v>6813912</v>
      </c>
      <c r="F17" s="18">
        <f t="shared" si="11"/>
        <v>10290</v>
      </c>
      <c r="G17" s="86">
        <f t="shared" si="11"/>
        <v>123480</v>
      </c>
      <c r="H17" s="18">
        <f t="shared" si="11"/>
        <v>18424</v>
      </c>
      <c r="I17" s="86">
        <f t="shared" si="11"/>
        <v>221088</v>
      </c>
      <c r="J17" s="86">
        <f t="shared" si="11"/>
        <v>263213</v>
      </c>
      <c r="K17" s="86">
        <f t="shared" si="11"/>
        <v>77600</v>
      </c>
      <c r="L17" s="86">
        <f t="shared" si="11"/>
        <v>33600</v>
      </c>
      <c r="M17" s="86">
        <v>1100000</v>
      </c>
      <c r="N17" s="86">
        <f t="shared" ref="N17:T17" si="12">SUM(N5:N16)</f>
        <v>319600</v>
      </c>
      <c r="O17" s="55">
        <f t="shared" si="12"/>
        <v>77888</v>
      </c>
      <c r="P17" s="85">
        <f t="shared" si="12"/>
        <v>7536.74</v>
      </c>
      <c r="Q17" s="55">
        <f t="shared" si="12"/>
        <v>12301.84</v>
      </c>
      <c r="R17" s="85">
        <f t="shared" si="12"/>
        <v>40101.28</v>
      </c>
      <c r="S17" s="85">
        <f t="shared" si="12"/>
        <v>1653934.32</v>
      </c>
      <c r="T17" s="18">
        <f t="shared" si="12"/>
        <v>77888</v>
      </c>
      <c r="U17" s="86">
        <f t="shared" si="5"/>
        <v>934656</v>
      </c>
      <c r="V17" s="81">
        <f>SUM(V5:V16)</f>
        <v>25624.92</v>
      </c>
      <c r="W17" s="91">
        <f t="shared" si="6"/>
        <v>307499.04</v>
      </c>
      <c r="X17" s="92">
        <f>SUM(X5:X16)</f>
        <v>24603.68</v>
      </c>
      <c r="Y17" s="91">
        <f t="shared" si="7"/>
        <v>295244.16</v>
      </c>
      <c r="Z17" s="18">
        <f>SUM(Z5:Z16)</f>
        <v>74060.16</v>
      </c>
      <c r="AA17" s="86">
        <f t="shared" si="8"/>
        <v>888721.92</v>
      </c>
      <c r="AB17" s="18">
        <f>SUM(AB5:AB16)</f>
        <v>2426121.12</v>
      </c>
      <c r="AC17" s="29">
        <f>SUM(AC5:AC16)</f>
        <v>11277704.12</v>
      </c>
      <c r="AD17" s="81"/>
    </row>
    <row r="18" ht="24.95" customHeight="1" spans="1:30">
      <c r="A18" s="46" t="s">
        <v>45</v>
      </c>
      <c r="B18" s="46"/>
      <c r="C18" s="46"/>
      <c r="D18" s="46"/>
      <c r="E18" s="46">
        <v>710</v>
      </c>
      <c r="F18" s="46"/>
      <c r="G18" s="46">
        <v>12.348</v>
      </c>
      <c r="H18" s="46"/>
      <c r="I18" s="46">
        <v>23</v>
      </c>
      <c r="J18" s="46">
        <v>27</v>
      </c>
      <c r="K18" s="46">
        <v>7.76</v>
      </c>
      <c r="L18" s="46">
        <v>3.36</v>
      </c>
      <c r="M18" s="46">
        <v>120</v>
      </c>
      <c r="N18" s="46">
        <v>35</v>
      </c>
      <c r="O18" s="55"/>
      <c r="P18" s="85"/>
      <c r="Q18" s="55"/>
      <c r="R18" s="85"/>
      <c r="S18" s="85"/>
      <c r="T18" s="46"/>
      <c r="U18" s="46">
        <v>96</v>
      </c>
      <c r="V18" s="93"/>
      <c r="W18" s="93">
        <v>32</v>
      </c>
      <c r="X18" s="93"/>
      <c r="Y18" s="93">
        <v>31</v>
      </c>
      <c r="Z18" s="46"/>
      <c r="AA18" s="46">
        <v>92</v>
      </c>
      <c r="AB18" s="46">
        <f>AA18+Y18+W18+U18</f>
        <v>251</v>
      </c>
      <c r="AC18" s="49">
        <f>AB18+N18+M18+L18+K18+J18+I18+G18+E18</f>
        <v>1189.468</v>
      </c>
      <c r="AD18" s="81"/>
    </row>
    <row r="19" ht="24.95" customHeight="1" spans="1:30">
      <c r="A19" s="3" t="s">
        <v>46</v>
      </c>
    </row>
    <row r="20" ht="20.1" customHeight="1"/>
    <row r="22" ht="30" customHeight="1" spans="1:30">
      <c r="A22" s="18" t="s">
        <v>0</v>
      </c>
      <c r="B22" s="81" t="s">
        <v>47</v>
      </c>
      <c r="C22" s="81" t="s">
        <v>48</v>
      </c>
      <c r="D22" s="81"/>
      <c r="E22" s="18" t="s">
        <v>49</v>
      </c>
      <c r="F22" s="18"/>
    </row>
    <row r="23" ht="30" customHeight="1" spans="1:30">
      <c r="A23" s="18"/>
      <c r="B23" s="81"/>
      <c r="C23" s="81" t="s">
        <v>50</v>
      </c>
      <c r="D23" s="81" t="s">
        <v>51</v>
      </c>
      <c r="E23" s="81" t="s">
        <v>50</v>
      </c>
      <c r="F23" s="81" t="s">
        <v>51</v>
      </c>
    </row>
    <row r="24" ht="30" customHeight="1" spans="1:30">
      <c r="A24" s="18" t="s">
        <v>52</v>
      </c>
      <c r="B24" s="18">
        <v>53568</v>
      </c>
      <c r="C24" s="81">
        <v>44365</v>
      </c>
      <c r="D24" s="18">
        <v>150841</v>
      </c>
      <c r="E24" s="18">
        <v>132676</v>
      </c>
      <c r="F24" s="18">
        <v>265352</v>
      </c>
    </row>
    <row r="25" ht="30" customHeight="1" spans="1:30">
      <c r="A25" s="18" t="s">
        <v>53</v>
      </c>
      <c r="B25" s="18">
        <v>46656</v>
      </c>
      <c r="C25" s="81"/>
      <c r="D25" s="18"/>
      <c r="E25" s="18"/>
      <c r="F25" s="18"/>
    </row>
    <row r="26" ht="30" customHeight="1" spans="1:30">
      <c r="A26" s="18" t="s">
        <v>54</v>
      </c>
      <c r="B26" s="18">
        <v>77760</v>
      </c>
      <c r="C26" s="81"/>
      <c r="D26" s="18"/>
      <c r="E26" s="18"/>
      <c r="F26" s="18"/>
    </row>
    <row r="27" ht="30" customHeight="1" spans="1:30">
      <c r="A27" s="18" t="s">
        <v>55</v>
      </c>
      <c r="B27" s="18">
        <v>98640</v>
      </c>
      <c r="C27" s="81"/>
      <c r="D27" s="18"/>
      <c r="E27" s="18"/>
      <c r="F27" s="18"/>
    </row>
    <row r="28" ht="30" customHeight="1" spans="1:30">
      <c r="A28" s="18" t="s">
        <v>56</v>
      </c>
      <c r="B28" s="18">
        <v>50112</v>
      </c>
      <c r="C28" s="81"/>
      <c r="D28" s="18"/>
      <c r="E28" s="18"/>
      <c r="F28" s="18"/>
    </row>
    <row r="29" ht="30" customHeight="1" spans="1:30">
      <c r="A29" s="18" t="s">
        <v>57</v>
      </c>
      <c r="B29" s="18">
        <v>72576</v>
      </c>
      <c r="C29" s="81"/>
      <c r="D29" s="18"/>
      <c r="E29" s="18"/>
      <c r="F29" s="18"/>
    </row>
    <row r="30" ht="30" customHeight="1" spans="1:30">
      <c r="A30" s="18" t="s">
        <v>23</v>
      </c>
      <c r="B30" s="18">
        <f>SUM(B24:B29)</f>
        <v>399312</v>
      </c>
      <c r="C30" s="81">
        <f>SUM(C24:C29)</f>
        <v>44365</v>
      </c>
      <c r="D30" s="18">
        <f>SUM(D24:D29)</f>
        <v>150841</v>
      </c>
      <c r="E30" s="18">
        <f>SUM(E24:E29)</f>
        <v>132676</v>
      </c>
      <c r="F30" s="18">
        <f>SUM(F24:F29)</f>
        <v>265352</v>
      </c>
    </row>
    <row r="31" ht="30" customHeight="1" spans="1:30">
      <c r="A31" s="81" t="s">
        <v>58</v>
      </c>
      <c r="B31" s="91">
        <v>40</v>
      </c>
      <c r="C31" s="81">
        <v>4.6</v>
      </c>
      <c r="D31" s="18">
        <v>16</v>
      </c>
      <c r="E31" s="18">
        <v>14</v>
      </c>
      <c r="F31" s="18">
        <v>27</v>
      </c>
    </row>
    <row r="32" ht="30" customHeight="1"/>
    <row r="34" ht="23.1" customHeight="1" spans="1:8">
      <c r="A34" s="94" t="s">
        <v>59</v>
      </c>
      <c r="B34" s="94"/>
      <c r="C34" s="94"/>
      <c r="D34" s="94"/>
      <c r="E34" s="94"/>
    </row>
    <row r="35" spans="1:8">
      <c r="F35" s="3" t="s">
        <v>60</v>
      </c>
    </row>
    <row r="36" ht="24.95" customHeight="1" spans="1:8">
      <c r="A36" s="18" t="s">
        <v>61</v>
      </c>
      <c r="B36" s="18" t="s">
        <v>62</v>
      </c>
      <c r="C36" s="81" t="s">
        <v>62</v>
      </c>
      <c r="D36" s="81"/>
      <c r="E36" s="81" t="s">
        <v>63</v>
      </c>
      <c r="F36" s="18"/>
      <c r="G36" s="18"/>
      <c r="H36" s="18"/>
    </row>
    <row r="37" ht="24.95" customHeight="1" spans="1:8">
      <c r="A37" s="18">
        <v>2010301</v>
      </c>
      <c r="B37" s="18">
        <v>3010201</v>
      </c>
      <c r="C37" s="91" t="s">
        <v>64</v>
      </c>
      <c r="D37" s="91"/>
      <c r="E37" s="85">
        <v>1260240</v>
      </c>
      <c r="F37" s="18"/>
      <c r="G37" s="18"/>
      <c r="H37" s="18"/>
    </row>
    <row r="38" ht="24.95" customHeight="1" spans="1:8">
      <c r="A38" s="18"/>
      <c r="B38" s="18">
        <v>30101</v>
      </c>
      <c r="C38" s="91" t="s">
        <v>65</v>
      </c>
      <c r="D38" s="91"/>
      <c r="E38" s="85">
        <v>1824580</v>
      </c>
      <c r="F38" s="18">
        <v>1600000</v>
      </c>
      <c r="G38" s="18"/>
      <c r="H38" s="18"/>
    </row>
    <row r="39" ht="24.95" customHeight="1" spans="1:8">
      <c r="A39" s="18"/>
      <c r="B39" s="18">
        <v>3010202</v>
      </c>
      <c r="C39" s="91" t="s">
        <v>66</v>
      </c>
      <c r="D39" s="91"/>
      <c r="E39" s="85">
        <v>168000</v>
      </c>
      <c r="F39" s="18"/>
      <c r="G39" s="18"/>
      <c r="H39" s="18"/>
    </row>
    <row r="40" ht="24.95" customHeight="1" spans="1:8">
      <c r="A40" s="18"/>
      <c r="B40" s="18">
        <v>3010301</v>
      </c>
      <c r="C40" s="91" t="s">
        <v>67</v>
      </c>
      <c r="D40" s="91"/>
      <c r="E40" s="85">
        <v>148215</v>
      </c>
      <c r="F40" s="18"/>
      <c r="G40" s="18"/>
      <c r="H40" s="18"/>
    </row>
    <row r="41" ht="32.1" customHeight="1" spans="1:8">
      <c r="A41" s="18"/>
      <c r="B41" s="18">
        <v>3010302</v>
      </c>
      <c r="C41" s="91" t="s">
        <v>68</v>
      </c>
      <c r="D41" s="91"/>
      <c r="E41" s="85">
        <v>599784</v>
      </c>
      <c r="F41" s="18"/>
      <c r="G41" s="18"/>
      <c r="H41" s="18"/>
    </row>
    <row r="42" ht="30" customHeight="1" spans="1:8">
      <c r="A42" s="18"/>
      <c r="B42" s="18">
        <v>3010701</v>
      </c>
      <c r="C42" s="91" t="s">
        <v>69</v>
      </c>
      <c r="D42" s="91"/>
      <c r="E42" s="85">
        <v>325224</v>
      </c>
      <c r="F42" s="18"/>
      <c r="G42" s="18"/>
      <c r="H42" s="18"/>
    </row>
    <row r="43" ht="24.95" customHeight="1" spans="1:8">
      <c r="A43" s="18"/>
      <c r="B43" s="18">
        <v>30112</v>
      </c>
      <c r="C43" s="91" t="s">
        <v>70</v>
      </c>
      <c r="D43" s="91"/>
      <c r="E43" s="85">
        <v>7781.91</v>
      </c>
      <c r="F43" s="18"/>
      <c r="G43" s="18"/>
      <c r="H43" s="18"/>
    </row>
    <row r="44" ht="24.95" customHeight="1" spans="1:8">
      <c r="A44" s="18"/>
      <c r="B44" s="18">
        <v>30306</v>
      </c>
      <c r="C44" s="91" t="s">
        <v>71</v>
      </c>
      <c r="D44" s="91"/>
      <c r="E44" s="85">
        <v>123480</v>
      </c>
      <c r="F44" s="18"/>
      <c r="G44" s="18"/>
      <c r="H44" s="18"/>
    </row>
    <row r="45" ht="24.95" customHeight="1" spans="1:8">
      <c r="A45" s="18"/>
      <c r="B45" s="18">
        <v>30299</v>
      </c>
      <c r="C45" s="81" t="s">
        <v>72</v>
      </c>
      <c r="D45" s="81"/>
      <c r="E45" s="81">
        <v>552000</v>
      </c>
      <c r="F45" s="18"/>
      <c r="G45" s="18"/>
      <c r="H45" s="18"/>
    </row>
    <row r="46" ht="24.95" customHeight="1" spans="1:8">
      <c r="A46" s="18"/>
      <c r="B46" s="18">
        <v>30231</v>
      </c>
      <c r="C46" s="81" t="s">
        <v>73</v>
      </c>
      <c r="D46" s="81"/>
      <c r="E46" s="81">
        <v>129500</v>
      </c>
      <c r="F46" s="18"/>
      <c r="G46" s="18"/>
      <c r="H46" s="18"/>
    </row>
    <row r="47" ht="24.95" customHeight="1" spans="1:8">
      <c r="A47" s="18"/>
      <c r="B47" s="18">
        <v>30239</v>
      </c>
      <c r="C47" s="91" t="s">
        <v>74</v>
      </c>
      <c r="D47" s="91"/>
      <c r="E47" s="81">
        <v>132600</v>
      </c>
      <c r="F47" s="18"/>
      <c r="G47" s="18"/>
      <c r="H47" s="18"/>
    </row>
    <row r="48" ht="24.95" customHeight="1" spans="1:8">
      <c r="A48" s="18"/>
      <c r="B48" s="18">
        <v>3019999</v>
      </c>
      <c r="C48" s="95" t="s">
        <v>75</v>
      </c>
      <c r="D48" s="96"/>
      <c r="E48" s="81">
        <v>457600</v>
      </c>
      <c r="F48" s="18"/>
      <c r="G48" s="18"/>
      <c r="H48" s="18"/>
    </row>
    <row r="49" ht="24.95" customHeight="1" spans="1:8">
      <c r="A49" s="82" t="s">
        <v>23</v>
      </c>
      <c r="B49" s="97"/>
      <c r="C49" s="97"/>
      <c r="D49" s="83"/>
      <c r="E49" s="81">
        <f>SUM(E37:E48)</f>
        <v>5729004.91</v>
      </c>
      <c r="F49" s="18"/>
      <c r="G49" s="18"/>
      <c r="H49" s="18"/>
    </row>
    <row r="50" ht="33.95" customHeight="1" spans="1:8">
      <c r="A50" s="18">
        <v>2080505</v>
      </c>
      <c r="B50" s="18">
        <v>30108</v>
      </c>
      <c r="C50" s="81" t="s">
        <v>76</v>
      </c>
      <c r="D50" s="81"/>
      <c r="E50" s="81">
        <v>622552.8</v>
      </c>
      <c r="F50" s="18"/>
      <c r="G50" s="18"/>
      <c r="H50" s="18"/>
    </row>
    <row r="51" ht="24.95" customHeight="1" spans="1:8">
      <c r="A51" s="18">
        <v>2080506</v>
      </c>
      <c r="B51" s="18">
        <v>30109</v>
      </c>
      <c r="C51" s="81" t="s">
        <v>77</v>
      </c>
      <c r="D51" s="81"/>
      <c r="E51" s="81">
        <v>311276.4</v>
      </c>
      <c r="F51" s="18"/>
      <c r="G51" s="18"/>
      <c r="H51" s="18"/>
    </row>
    <row r="52" ht="30.95" customHeight="1" spans="1:8">
      <c r="A52" s="18">
        <v>2101199</v>
      </c>
      <c r="B52" s="18">
        <v>30110</v>
      </c>
      <c r="C52" s="81" t="s">
        <v>78</v>
      </c>
      <c r="D52" s="81"/>
      <c r="E52" s="81">
        <v>136079.04</v>
      </c>
      <c r="F52" s="18"/>
      <c r="G52" s="18"/>
      <c r="H52" s="18"/>
    </row>
    <row r="53" ht="24.95" customHeight="1" spans="1:8">
      <c r="A53" s="18">
        <v>2210201</v>
      </c>
      <c r="B53" s="18">
        <v>30113</v>
      </c>
      <c r="C53" s="81" t="s">
        <v>79</v>
      </c>
      <c r="D53" s="81"/>
      <c r="E53" s="81">
        <v>466914.6</v>
      </c>
      <c r="F53" s="18"/>
      <c r="G53" s="18"/>
      <c r="H53" s="18"/>
    </row>
    <row r="54" ht="33" customHeight="1" spans="1:8">
      <c r="A54" s="82" t="s">
        <v>80</v>
      </c>
      <c r="B54" s="97"/>
      <c r="C54" s="97"/>
      <c r="D54" s="83"/>
      <c r="E54" s="18">
        <f>E49+E50+E51+E52+E53</f>
        <v>7265827.75</v>
      </c>
      <c r="F54" s="18"/>
      <c r="G54" s="18"/>
      <c r="H54" s="18"/>
    </row>
  </sheetData>
  <mergeCells count="53">
    <mergeCell ref="D2:E2"/>
    <mergeCell ref="F2:G2"/>
    <mergeCell ref="H2:I2"/>
    <mergeCell ref="A17:C17"/>
    <mergeCell ref="A18:C18"/>
    <mergeCell ref="C22:D22"/>
    <mergeCell ref="E22:F22"/>
    <mergeCell ref="A34:E34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49:D49"/>
    <mergeCell ref="C50:D50"/>
    <mergeCell ref="C51:D51"/>
    <mergeCell ref="C52:D52"/>
    <mergeCell ref="C53:D53"/>
    <mergeCell ref="A54:D54"/>
    <mergeCell ref="A2:A4"/>
    <mergeCell ref="A5:A13"/>
    <mergeCell ref="A22:A23"/>
    <mergeCell ref="B2:B4"/>
    <mergeCell ref="B22:B23"/>
    <mergeCell ref="C2:C4"/>
    <mergeCell ref="C24:C29"/>
    <mergeCell ref="D3:D4"/>
    <mergeCell ref="D24:D29"/>
    <mergeCell ref="E3:E4"/>
    <mergeCell ref="E24:E29"/>
    <mergeCell ref="F3:F4"/>
    <mergeCell ref="F24:F29"/>
    <mergeCell ref="G3:G4"/>
    <mergeCell ref="H3:H4"/>
    <mergeCell ref="I3:I4"/>
    <mergeCell ref="J2:J4"/>
    <mergeCell ref="K2:K4"/>
    <mergeCell ref="L2:L4"/>
    <mergeCell ref="M2:M4"/>
    <mergeCell ref="M5:M16"/>
    <mergeCell ref="N2:N4"/>
    <mergeCell ref="AC2:AC4"/>
    <mergeCell ref="AD2:AD4"/>
    <mergeCell ref="O2:S3"/>
    <mergeCell ref="T2:AB3"/>
  </mergeCells>
  <pageMargins left="0.700694444444445" right="0.700694444444445" top="0.751388888888889" bottom="0.751388888888889" header="0.297916666666667" footer="0.297916666666667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topLeftCell="A41" workbookViewId="0">
      <selection activeCell="L66" sqref="L66"/>
    </sheetView>
  </sheetViews>
  <sheetFormatPr defaultColWidth="9" defaultRowHeight="13.5"/>
  <cols>
    <col min="1" max="1" width="22.625" style="2" customWidth="1"/>
    <col min="2" max="2" width="13.625" style="3" customWidth="1"/>
    <col min="3" max="3" width="29.25" style="4" customWidth="1"/>
    <col min="4" max="4" width="13" style="5" customWidth="1"/>
    <col min="5" max="5" width="11" style="5" customWidth="1"/>
    <col min="6" max="6" width="10" style="5" customWidth="1"/>
    <col min="7" max="7" width="12" style="5" customWidth="1"/>
    <col min="8" max="8" width="9.875" style="3" customWidth="1"/>
    <col min="9" max="9" width="7.875" style="6" customWidth="1"/>
    <col min="10" max="10" width="10.375" hidden="1" customWidth="1"/>
  </cols>
  <sheetData>
    <row r="1" ht="53.1" customHeight="1" spans="1:10">
      <c r="A1" s="7" t="s">
        <v>81</v>
      </c>
      <c r="B1" s="7"/>
      <c r="C1" s="8"/>
      <c r="D1" s="8"/>
      <c r="E1" s="8"/>
      <c r="F1" s="8"/>
      <c r="G1" s="8"/>
      <c r="H1" s="7"/>
      <c r="I1" s="7"/>
    </row>
    <row r="2" spans="1:10">
      <c r="E2" s="5" t="s">
        <v>82</v>
      </c>
    </row>
    <row r="3" spans="1:10">
      <c r="A3" s="9" t="s">
        <v>83</v>
      </c>
      <c r="B3" s="10" t="s">
        <v>84</v>
      </c>
      <c r="C3" s="11" t="s">
        <v>85</v>
      </c>
      <c r="D3" s="12" t="s">
        <v>86</v>
      </c>
      <c r="E3" s="13" t="s">
        <v>87</v>
      </c>
      <c r="F3" s="14"/>
      <c r="G3" s="15"/>
      <c r="H3" s="16" t="s">
        <v>88</v>
      </c>
      <c r="I3" s="17" t="s">
        <v>14</v>
      </c>
      <c r="J3" s="18" t="s">
        <v>89</v>
      </c>
    </row>
    <row r="4" ht="45.95" customHeight="1" spans="1:10">
      <c r="A4" s="19"/>
      <c r="B4" s="20"/>
      <c r="C4" s="21"/>
      <c r="D4" s="22"/>
      <c r="E4" s="23" t="s">
        <v>90</v>
      </c>
      <c r="F4" s="23" t="s">
        <v>91</v>
      </c>
      <c r="G4" s="24" t="s">
        <v>92</v>
      </c>
      <c r="H4" s="25"/>
      <c r="I4" s="26"/>
      <c r="J4" s="18"/>
    </row>
    <row r="5" ht="20.1" customHeight="1" spans="1:10">
      <c r="A5" s="27">
        <v>2010301</v>
      </c>
      <c r="B5" s="10">
        <v>8589004.91</v>
      </c>
      <c r="C5" s="23" t="s">
        <v>93</v>
      </c>
      <c r="D5" s="24">
        <f>E5+F5+G5</f>
        <v>1260240</v>
      </c>
      <c r="E5" s="24"/>
      <c r="F5" s="24"/>
      <c r="G5" s="13">
        <v>1260240</v>
      </c>
      <c r="H5" s="18"/>
      <c r="I5" s="28" t="s">
        <v>94</v>
      </c>
      <c r="J5" s="29"/>
    </row>
    <row r="6" ht="20.1" customHeight="1" spans="1:10">
      <c r="A6" s="30"/>
      <c r="B6" s="31"/>
      <c r="C6" s="23" t="s">
        <v>95</v>
      </c>
      <c r="D6" s="24">
        <f t="shared" ref="D6:D58" si="0">E6+F6+G6</f>
        <v>1824580</v>
      </c>
      <c r="E6" s="24"/>
      <c r="F6" s="24"/>
      <c r="G6" s="13">
        <v>1824580</v>
      </c>
      <c r="H6" s="18"/>
      <c r="I6" s="32"/>
      <c r="J6" s="29"/>
    </row>
    <row r="7" ht="20.1" customHeight="1" spans="1:10">
      <c r="A7" s="30"/>
      <c r="B7" s="31"/>
      <c r="C7" s="23" t="s">
        <v>96</v>
      </c>
      <c r="D7" s="24">
        <f t="shared" si="0"/>
        <v>168000</v>
      </c>
      <c r="E7" s="24"/>
      <c r="F7" s="24"/>
      <c r="G7" s="13">
        <v>168000</v>
      </c>
      <c r="H7" s="18"/>
      <c r="I7" s="32"/>
      <c r="J7" s="29"/>
    </row>
    <row r="8" ht="20.1" customHeight="1" spans="1:10">
      <c r="A8" s="30"/>
      <c r="B8" s="31"/>
      <c r="C8" s="23" t="s">
        <v>97</v>
      </c>
      <c r="D8" s="24">
        <f t="shared" si="0"/>
        <v>1478215</v>
      </c>
      <c r="E8" s="24"/>
      <c r="F8" s="24">
        <v>1330000</v>
      </c>
      <c r="G8" s="13">
        <v>148215</v>
      </c>
      <c r="H8" s="18"/>
      <c r="I8" s="32"/>
      <c r="J8" s="29"/>
    </row>
    <row r="9" ht="20.1" customHeight="1" spans="1:10">
      <c r="A9" s="30"/>
      <c r="B9" s="31"/>
      <c r="C9" s="23" t="s">
        <v>98</v>
      </c>
      <c r="D9" s="24">
        <f t="shared" si="0"/>
        <v>749784</v>
      </c>
      <c r="E9" s="24"/>
      <c r="F9" s="24">
        <v>150000</v>
      </c>
      <c r="G9" s="13">
        <v>599784</v>
      </c>
      <c r="H9" s="18"/>
      <c r="I9" s="32"/>
      <c r="J9" s="29"/>
    </row>
    <row r="10" ht="20.1" customHeight="1" spans="1:10">
      <c r="A10" s="30"/>
      <c r="B10" s="31"/>
      <c r="C10" s="23" t="s">
        <v>98</v>
      </c>
      <c r="D10" s="24">
        <f t="shared" si="0"/>
        <v>405224</v>
      </c>
      <c r="E10" s="24"/>
      <c r="F10" s="24">
        <v>80000</v>
      </c>
      <c r="G10" s="13">
        <v>325224</v>
      </c>
      <c r="H10" s="18"/>
      <c r="I10" s="32"/>
      <c r="J10" s="29"/>
    </row>
    <row r="11" ht="20.1" customHeight="1" spans="1:10">
      <c r="A11" s="30"/>
      <c r="B11" s="31"/>
      <c r="C11" s="23" t="s">
        <v>99</v>
      </c>
      <c r="D11" s="24">
        <f t="shared" si="0"/>
        <v>7781.91</v>
      </c>
      <c r="E11" s="24"/>
      <c r="F11" s="24"/>
      <c r="G11" s="13">
        <v>7781.91</v>
      </c>
      <c r="H11" s="18"/>
      <c r="I11" s="32"/>
      <c r="J11" s="29"/>
    </row>
    <row r="12" ht="20.1" customHeight="1" spans="1:10">
      <c r="A12" s="30"/>
      <c r="B12" s="31"/>
      <c r="C12" s="23" t="s">
        <v>100</v>
      </c>
      <c r="D12" s="24">
        <f t="shared" si="0"/>
        <v>123480</v>
      </c>
      <c r="E12" s="24"/>
      <c r="F12" s="24"/>
      <c r="G12" s="13">
        <v>123480</v>
      </c>
      <c r="H12" s="18"/>
      <c r="I12" s="32"/>
      <c r="J12" s="29"/>
    </row>
    <row r="13" ht="20.1" customHeight="1" spans="1:10">
      <c r="A13" s="30"/>
      <c r="B13" s="31"/>
      <c r="C13" s="23" t="s">
        <v>101</v>
      </c>
      <c r="D13" s="24">
        <f t="shared" si="0"/>
        <v>552000</v>
      </c>
      <c r="E13" s="24"/>
      <c r="F13" s="24"/>
      <c r="G13" s="13">
        <v>552000</v>
      </c>
      <c r="H13" s="18"/>
      <c r="I13" s="32"/>
      <c r="J13" s="29">
        <v>261238</v>
      </c>
    </row>
    <row r="14" ht="20.1" customHeight="1" spans="1:10">
      <c r="A14" s="30"/>
      <c r="B14" s="31"/>
      <c r="C14" s="23" t="s">
        <v>102</v>
      </c>
      <c r="D14" s="24">
        <f t="shared" si="0"/>
        <v>129500</v>
      </c>
      <c r="E14" s="24"/>
      <c r="F14" s="24"/>
      <c r="G14" s="13">
        <v>129500</v>
      </c>
      <c r="H14" s="18"/>
      <c r="I14" s="32"/>
      <c r="J14" s="29"/>
    </row>
    <row r="15" ht="20.1" customHeight="1" spans="1:10">
      <c r="A15" s="30"/>
      <c r="B15" s="31"/>
      <c r="C15" s="23" t="s">
        <v>103</v>
      </c>
      <c r="D15" s="24">
        <f t="shared" si="0"/>
        <v>132600</v>
      </c>
      <c r="E15" s="24"/>
      <c r="F15" s="24"/>
      <c r="G15" s="13">
        <v>132600</v>
      </c>
      <c r="H15" s="18"/>
      <c r="I15" s="32"/>
      <c r="J15" s="29"/>
    </row>
    <row r="16" ht="20.1" customHeight="1" spans="1:10">
      <c r="A16" s="30"/>
      <c r="B16" s="31"/>
      <c r="C16" s="23" t="s">
        <v>104</v>
      </c>
      <c r="D16" s="24">
        <f t="shared" si="0"/>
        <v>457600</v>
      </c>
      <c r="E16" s="24"/>
      <c r="F16" s="33"/>
      <c r="G16" s="13">
        <v>457600</v>
      </c>
      <c r="H16" s="18"/>
      <c r="I16" s="32"/>
      <c r="J16" s="29"/>
    </row>
    <row r="17" ht="20.1" customHeight="1" spans="1:10">
      <c r="A17" s="30"/>
      <c r="B17" s="31"/>
      <c r="C17" s="23" t="s">
        <v>105</v>
      </c>
      <c r="D17" s="24">
        <f t="shared" si="0"/>
        <v>300000</v>
      </c>
      <c r="E17" s="24">
        <v>300000</v>
      </c>
      <c r="F17" s="24"/>
      <c r="G17" s="13"/>
      <c r="H17" s="18"/>
      <c r="I17" s="32"/>
      <c r="J17" s="29"/>
    </row>
    <row r="18" ht="20.1" customHeight="1" spans="1:10">
      <c r="A18" s="30"/>
      <c r="B18" s="31"/>
      <c r="C18" s="23" t="s">
        <v>106</v>
      </c>
      <c r="D18" s="24">
        <f t="shared" si="0"/>
        <v>200000</v>
      </c>
      <c r="E18" s="24">
        <v>200000</v>
      </c>
      <c r="F18" s="24"/>
      <c r="G18" s="13"/>
      <c r="H18" s="18"/>
      <c r="I18" s="32"/>
      <c r="J18" s="29"/>
    </row>
    <row r="19" ht="20.1" customHeight="1" spans="1:10">
      <c r="A19" s="30"/>
      <c r="B19" s="31"/>
      <c r="C19" s="34" t="s">
        <v>107</v>
      </c>
      <c r="D19" s="24">
        <f t="shared" si="0"/>
        <v>100000</v>
      </c>
      <c r="E19" s="24">
        <v>100000</v>
      </c>
      <c r="F19" s="24"/>
      <c r="G19" s="13"/>
      <c r="H19" s="18"/>
      <c r="I19" s="32"/>
      <c r="J19" s="10"/>
    </row>
    <row r="20" ht="20.1" customHeight="1" spans="1:10">
      <c r="A20" s="30"/>
      <c r="B20" s="31"/>
      <c r="C20" s="34" t="s">
        <v>108</v>
      </c>
      <c r="D20" s="24">
        <f t="shared" si="0"/>
        <v>300000</v>
      </c>
      <c r="E20" s="24">
        <v>300000</v>
      </c>
      <c r="F20" s="24"/>
      <c r="G20" s="13"/>
      <c r="H20" s="18"/>
      <c r="I20" s="32"/>
      <c r="J20" s="35"/>
    </row>
    <row r="21" ht="20.1" customHeight="1" spans="1:10">
      <c r="A21" s="30"/>
      <c r="B21" s="31"/>
      <c r="C21" s="23" t="s">
        <v>109</v>
      </c>
      <c r="D21" s="24">
        <f t="shared" si="0"/>
        <v>20000</v>
      </c>
      <c r="E21" s="24">
        <v>20000</v>
      </c>
      <c r="F21" s="24"/>
      <c r="G21" s="13"/>
      <c r="H21" s="18"/>
      <c r="I21" s="32"/>
      <c r="J21" s="29"/>
    </row>
    <row r="22" ht="20.1" customHeight="1" spans="1:10">
      <c r="A22" s="30"/>
      <c r="B22" s="31"/>
      <c r="C22" s="23" t="s">
        <v>110</v>
      </c>
      <c r="D22" s="24">
        <f t="shared" si="0"/>
        <v>150000</v>
      </c>
      <c r="E22" s="24">
        <v>150000</v>
      </c>
      <c r="F22" s="24"/>
      <c r="G22" s="13"/>
      <c r="H22" s="18"/>
      <c r="I22" s="32"/>
      <c r="J22" s="29"/>
    </row>
    <row r="23" ht="20.1" customHeight="1" spans="1:10">
      <c r="A23" s="30"/>
      <c r="B23" s="31"/>
      <c r="C23" s="23" t="s">
        <v>111</v>
      </c>
      <c r="D23" s="24">
        <f t="shared" si="0"/>
        <v>40000</v>
      </c>
      <c r="E23" s="24">
        <v>40000</v>
      </c>
      <c r="F23" s="24"/>
      <c r="G23" s="13"/>
      <c r="H23" s="18"/>
      <c r="I23" s="32"/>
      <c r="J23" s="29"/>
    </row>
    <row r="24" ht="20.1" customHeight="1" spans="1:10">
      <c r="A24" s="30"/>
      <c r="B24" s="31"/>
      <c r="C24" s="23" t="s">
        <v>112</v>
      </c>
      <c r="D24" s="24">
        <f t="shared" si="0"/>
        <v>40000</v>
      </c>
      <c r="E24" s="24">
        <v>40000</v>
      </c>
      <c r="F24" s="24"/>
      <c r="G24" s="13"/>
      <c r="H24" s="18"/>
      <c r="I24" s="32"/>
      <c r="J24" s="29"/>
    </row>
    <row r="25" ht="20.1" customHeight="1" spans="1:10">
      <c r="A25" s="30"/>
      <c r="B25" s="31"/>
      <c r="C25" s="23" t="s">
        <v>113</v>
      </c>
      <c r="D25" s="24">
        <f t="shared" si="0"/>
        <v>20000</v>
      </c>
      <c r="E25" s="24">
        <v>20000</v>
      </c>
      <c r="F25" s="24"/>
      <c r="G25" s="13"/>
      <c r="H25" s="18"/>
      <c r="I25" s="32"/>
      <c r="J25" s="29"/>
    </row>
    <row r="26" ht="20.1" customHeight="1" spans="1:10">
      <c r="A26" s="30"/>
      <c r="B26" s="31"/>
      <c r="C26" s="23" t="s">
        <v>114</v>
      </c>
      <c r="D26" s="24">
        <f t="shared" si="0"/>
        <v>130000</v>
      </c>
      <c r="E26" s="24">
        <v>130000</v>
      </c>
      <c r="F26" s="24"/>
      <c r="G26" s="13"/>
      <c r="H26" s="18"/>
      <c r="I26" s="32"/>
      <c r="J26" s="29"/>
    </row>
    <row r="27" ht="20.1" customHeight="1" spans="1:10">
      <c r="A27" s="36">
        <v>2010399</v>
      </c>
      <c r="B27" s="10">
        <v>5331200</v>
      </c>
      <c r="C27" s="23" t="s">
        <v>115</v>
      </c>
      <c r="D27" s="24">
        <f t="shared" si="0"/>
        <v>100000</v>
      </c>
      <c r="E27" s="24">
        <v>100000</v>
      </c>
      <c r="F27" s="24"/>
      <c r="G27" s="13"/>
      <c r="H27" s="18"/>
      <c r="I27" s="37"/>
      <c r="J27" s="29"/>
    </row>
    <row r="28" ht="20.1" customHeight="1" spans="1:10">
      <c r="A28" s="36"/>
      <c r="B28" s="31"/>
      <c r="C28" s="23" t="s">
        <v>116</v>
      </c>
      <c r="D28" s="24">
        <f t="shared" si="0"/>
        <v>60000</v>
      </c>
      <c r="E28" s="24">
        <v>60000</v>
      </c>
      <c r="F28" s="24"/>
      <c r="G28" s="13"/>
      <c r="H28" s="18"/>
      <c r="I28" s="38"/>
      <c r="J28" s="29"/>
    </row>
    <row r="29" ht="20.1" customHeight="1" spans="1:10">
      <c r="A29" s="36"/>
      <c r="B29" s="31"/>
      <c r="C29" s="23" t="s">
        <v>117</v>
      </c>
      <c r="D29" s="24">
        <f t="shared" si="0"/>
        <v>0</v>
      </c>
      <c r="E29" s="24"/>
      <c r="F29" s="24"/>
      <c r="G29" s="13"/>
      <c r="H29" s="18"/>
      <c r="I29" s="38"/>
      <c r="J29" s="29"/>
    </row>
    <row r="30" ht="20.1" customHeight="1" spans="1:10">
      <c r="A30" s="36"/>
      <c r="B30" s="31"/>
      <c r="C30" s="23" t="s">
        <v>118</v>
      </c>
      <c r="D30" s="24">
        <f t="shared" si="0"/>
        <v>0</v>
      </c>
      <c r="E30" s="24">
        <v>0</v>
      </c>
      <c r="F30" s="24"/>
      <c r="G30" s="13"/>
      <c r="H30" s="18"/>
      <c r="I30" s="38"/>
      <c r="J30" s="29"/>
    </row>
    <row r="31" ht="20.1" customHeight="1" spans="1:10">
      <c r="A31" s="36"/>
      <c r="B31" s="31"/>
      <c r="C31" s="23" t="s">
        <v>119</v>
      </c>
      <c r="D31" s="24">
        <f t="shared" si="0"/>
        <v>50000</v>
      </c>
      <c r="E31" s="24">
        <v>50000</v>
      </c>
      <c r="F31" s="24"/>
      <c r="G31" s="13"/>
      <c r="H31" s="18"/>
      <c r="I31" s="38"/>
      <c r="J31" s="29"/>
    </row>
    <row r="32" ht="20.1" customHeight="1" spans="1:10">
      <c r="A32" s="36"/>
      <c r="B32" s="31"/>
      <c r="C32" s="23" t="s">
        <v>120</v>
      </c>
      <c r="D32" s="24">
        <f t="shared" si="0"/>
        <v>60000</v>
      </c>
      <c r="E32" s="24">
        <v>60000</v>
      </c>
      <c r="F32" s="24"/>
      <c r="G32" s="13"/>
      <c r="H32" s="18"/>
      <c r="I32" s="38"/>
      <c r="J32" s="29"/>
    </row>
    <row r="33" ht="20.1" customHeight="1" spans="1:11">
      <c r="A33" s="36"/>
      <c r="B33" s="31"/>
      <c r="C33" s="23" t="s">
        <v>121</v>
      </c>
      <c r="D33" s="24">
        <f t="shared" si="0"/>
        <v>100000</v>
      </c>
      <c r="E33" s="24">
        <v>100000</v>
      </c>
      <c r="F33" s="24"/>
      <c r="G33" s="13"/>
      <c r="H33" s="18"/>
      <c r="I33" s="38"/>
      <c r="J33" s="29"/>
    </row>
    <row r="34" ht="20.1" customHeight="1" spans="1:11">
      <c r="A34" s="36"/>
      <c r="B34" s="31"/>
      <c r="C34" s="23" t="s">
        <v>122</v>
      </c>
      <c r="D34" s="24">
        <f t="shared" si="0"/>
        <v>0</v>
      </c>
      <c r="E34" s="24"/>
      <c r="F34" s="24"/>
      <c r="G34" s="13"/>
      <c r="H34" s="18"/>
      <c r="I34" s="38"/>
      <c r="J34" s="29"/>
    </row>
    <row r="35" ht="20.1" customHeight="1" spans="1:11">
      <c r="A35" s="36"/>
      <c r="B35" s="31"/>
      <c r="C35" s="23" t="s">
        <v>123</v>
      </c>
      <c r="D35" s="24">
        <f t="shared" si="0"/>
        <v>50000</v>
      </c>
      <c r="E35" s="24">
        <v>50000</v>
      </c>
      <c r="F35" s="24"/>
      <c r="G35" s="13"/>
      <c r="H35" s="18"/>
      <c r="I35" s="38"/>
      <c r="J35" s="29"/>
    </row>
    <row r="36" ht="20.1" customHeight="1" spans="1:11">
      <c r="A36" s="36"/>
      <c r="B36" s="31"/>
      <c r="C36" s="23" t="s">
        <v>103</v>
      </c>
      <c r="D36" s="24">
        <f t="shared" si="0"/>
        <v>400000</v>
      </c>
      <c r="E36" s="24">
        <v>400000</v>
      </c>
      <c r="F36" s="24"/>
      <c r="G36" s="13"/>
      <c r="H36" s="18"/>
      <c r="I36" s="38"/>
      <c r="J36" s="29"/>
    </row>
    <row r="37" ht="20.1" customHeight="1" spans="1:11">
      <c r="A37" s="36"/>
      <c r="B37" s="31"/>
      <c r="C37" s="23" t="s">
        <v>104</v>
      </c>
      <c r="D37" s="24">
        <f t="shared" si="0"/>
        <v>4011200</v>
      </c>
      <c r="E37" s="24"/>
      <c r="F37" s="24">
        <v>4011200</v>
      </c>
      <c r="G37" s="13"/>
      <c r="H37" s="18"/>
      <c r="I37" s="38" t="s">
        <v>124</v>
      </c>
      <c r="J37" s="29"/>
    </row>
    <row r="38" ht="20.1" customHeight="1" spans="1:11">
      <c r="A38" s="36"/>
      <c r="B38" s="20"/>
      <c r="C38" s="23" t="s">
        <v>101</v>
      </c>
      <c r="D38" s="24">
        <f t="shared" si="0"/>
        <v>500000</v>
      </c>
      <c r="E38" s="24">
        <v>500000</v>
      </c>
      <c r="F38" s="24"/>
      <c r="G38" s="13"/>
      <c r="H38" s="18"/>
      <c r="I38" s="39"/>
      <c r="J38" s="29">
        <v>126205.82</v>
      </c>
    </row>
    <row r="39" ht="20.1" customHeight="1" spans="1:11">
      <c r="A39" s="40">
        <v>2080505</v>
      </c>
      <c r="B39" s="20">
        <f>E39+F39+G39+H39</f>
        <v>1128552.8</v>
      </c>
      <c r="C39" s="23" t="s">
        <v>125</v>
      </c>
      <c r="D39" s="24">
        <f t="shared" si="0"/>
        <v>1128552.8</v>
      </c>
      <c r="E39" s="24"/>
      <c r="F39" s="24">
        <v>506000</v>
      </c>
      <c r="G39" s="13">
        <v>622552.8</v>
      </c>
      <c r="H39" s="18"/>
      <c r="I39" s="41"/>
      <c r="J39" s="29">
        <v>424100.51</v>
      </c>
    </row>
    <row r="40" ht="20.1" customHeight="1" spans="1:11">
      <c r="A40" s="40">
        <v>2080506</v>
      </c>
      <c r="B40" s="20">
        <f>E40+F40+G40+H40</f>
        <v>311276.4</v>
      </c>
      <c r="C40" s="23" t="s">
        <v>126</v>
      </c>
      <c r="D40" s="24">
        <f t="shared" si="0"/>
        <v>311276.4</v>
      </c>
      <c r="E40" s="24"/>
      <c r="F40" s="24"/>
      <c r="G40" s="13">
        <v>311276.4</v>
      </c>
      <c r="H40" s="18"/>
      <c r="I40" s="41"/>
      <c r="J40" s="29">
        <v>311276.4</v>
      </c>
    </row>
    <row r="41" ht="20.1" customHeight="1" spans="1:11">
      <c r="A41" s="40">
        <v>2101199</v>
      </c>
      <c r="B41" s="20">
        <f>E41+F41+G41+H41</f>
        <v>726079.04</v>
      </c>
      <c r="C41" s="23" t="s">
        <v>127</v>
      </c>
      <c r="D41" s="24">
        <f t="shared" si="0"/>
        <v>726079.04</v>
      </c>
      <c r="E41" s="24"/>
      <c r="F41" s="24">
        <v>590000</v>
      </c>
      <c r="G41" s="13">
        <v>136079.04</v>
      </c>
      <c r="H41" s="18"/>
      <c r="I41" s="41"/>
      <c r="J41" s="29">
        <v>492143.67</v>
      </c>
    </row>
    <row r="42" ht="20.1" customHeight="1" spans="1:11">
      <c r="A42" s="40">
        <v>2210201</v>
      </c>
      <c r="B42" s="20">
        <f>E42+F42+G42+H42</f>
        <v>1366914.6</v>
      </c>
      <c r="C42" s="23" t="s">
        <v>128</v>
      </c>
      <c r="D42" s="24">
        <f t="shared" si="0"/>
        <v>1366914.6</v>
      </c>
      <c r="E42" s="24"/>
      <c r="F42" s="24">
        <v>900000</v>
      </c>
      <c r="G42" s="13">
        <v>466914.6</v>
      </c>
      <c r="H42" s="18"/>
      <c r="I42" s="41"/>
      <c r="J42" s="29">
        <v>234522.6</v>
      </c>
    </row>
    <row r="43" ht="20.1" customHeight="1" spans="1:11">
      <c r="A43" s="40">
        <v>2299999</v>
      </c>
      <c r="B43" s="20">
        <f>E43+F43+H43</f>
        <v>500000</v>
      </c>
      <c r="C43" s="23" t="s">
        <v>101</v>
      </c>
      <c r="D43" s="24">
        <f t="shared" si="0"/>
        <v>500000</v>
      </c>
      <c r="E43" s="24">
        <v>500000</v>
      </c>
      <c r="F43" s="24"/>
      <c r="G43" s="13"/>
      <c r="H43" s="18"/>
      <c r="I43" s="41"/>
      <c r="J43" s="29">
        <v>177629.8</v>
      </c>
    </row>
    <row r="44" ht="18" customHeight="1" spans="1:11">
      <c r="A44" s="36" t="s">
        <v>129</v>
      </c>
      <c r="B44" s="20">
        <f>E44+F44+H44</f>
        <v>50000</v>
      </c>
      <c r="C44" s="23" t="s">
        <v>112</v>
      </c>
      <c r="D44" s="24">
        <f t="shared" si="0"/>
        <v>50000</v>
      </c>
      <c r="E44" s="24">
        <v>50000</v>
      </c>
      <c r="F44" s="24"/>
      <c r="G44" s="13"/>
      <c r="H44" s="18"/>
      <c r="I44" s="42"/>
      <c r="J44" s="29">
        <v>40529.4</v>
      </c>
    </row>
    <row r="45" ht="20.1" customHeight="1" spans="1:11">
      <c r="A45" s="36">
        <v>2130705</v>
      </c>
      <c r="B45" s="20">
        <f>E45+F45+H45</f>
        <v>1720000</v>
      </c>
      <c r="C45" s="23" t="s">
        <v>100</v>
      </c>
      <c r="D45" s="24">
        <f t="shared" si="0"/>
        <v>1720000</v>
      </c>
      <c r="E45" s="24">
        <v>1720000</v>
      </c>
      <c r="F45" s="24"/>
      <c r="G45" s="13"/>
      <c r="H45" s="18"/>
      <c r="I45" s="42"/>
      <c r="J45" s="29">
        <v>1289300</v>
      </c>
    </row>
    <row r="46" s="1" customFormat="1" ht="20.1" customHeight="1" spans="1:11">
      <c r="A46" s="43">
        <v>2120303</v>
      </c>
      <c r="B46" s="44">
        <f>E46+F46+H46</f>
        <v>770000</v>
      </c>
      <c r="C46" s="45" t="s">
        <v>130</v>
      </c>
      <c r="D46" s="46">
        <f t="shared" si="0"/>
        <v>770000</v>
      </c>
      <c r="E46" s="46">
        <v>770000</v>
      </c>
      <c r="F46" s="46"/>
      <c r="G46" s="47"/>
      <c r="H46" s="46"/>
      <c r="I46" s="48" t="s">
        <v>131</v>
      </c>
      <c r="J46" s="49">
        <v>0</v>
      </c>
      <c r="K46" s="50"/>
    </row>
    <row r="47" s="1" customFormat="1" ht="20.1" customHeight="1" spans="1:11">
      <c r="A47" s="43">
        <v>2120399</v>
      </c>
      <c r="B47" s="44">
        <f>E47+F47+H47</f>
        <v>300000</v>
      </c>
      <c r="C47" s="45" t="s">
        <v>132</v>
      </c>
      <c r="D47" s="46">
        <f t="shared" si="0"/>
        <v>300000</v>
      </c>
      <c r="E47" s="46">
        <v>300000</v>
      </c>
      <c r="F47" s="46"/>
      <c r="G47" s="47"/>
      <c r="H47" s="46"/>
      <c r="I47" s="48"/>
      <c r="J47" s="49">
        <v>0</v>
      </c>
      <c r="K47" s="50"/>
    </row>
    <row r="48" s="1" customFormat="1" ht="20.1" customHeight="1" spans="1:11">
      <c r="A48" s="51">
        <v>2130199</v>
      </c>
      <c r="B48" s="52">
        <v>1522800</v>
      </c>
      <c r="C48" s="45" t="s">
        <v>133</v>
      </c>
      <c r="D48" s="46">
        <f t="shared" si="0"/>
        <v>422800</v>
      </c>
      <c r="E48" s="46">
        <v>422800</v>
      </c>
      <c r="F48" s="46"/>
      <c r="G48" s="47"/>
      <c r="H48" s="46"/>
      <c r="I48" s="48"/>
      <c r="J48" s="49">
        <v>64406.79</v>
      </c>
      <c r="K48" s="50"/>
    </row>
    <row r="49" s="1" customFormat="1" ht="20.1" customHeight="1" spans="1:11">
      <c r="A49" s="53"/>
      <c r="B49" s="52"/>
      <c r="C49" s="45" t="s">
        <v>132</v>
      </c>
      <c r="D49" s="46">
        <f t="shared" si="0"/>
        <v>600000</v>
      </c>
      <c r="E49" s="46">
        <v>600000</v>
      </c>
      <c r="F49" s="46"/>
      <c r="G49" s="47"/>
      <c r="H49" s="46"/>
      <c r="I49" s="54"/>
      <c r="J49" s="49">
        <v>115740.99</v>
      </c>
      <c r="K49" s="50"/>
    </row>
    <row r="50" ht="20.1" customHeight="1" spans="1:11">
      <c r="A50" s="30"/>
      <c r="B50" s="31"/>
      <c r="C50" s="23" t="s">
        <v>134</v>
      </c>
      <c r="D50" s="24">
        <f t="shared" si="0"/>
        <v>100000</v>
      </c>
      <c r="E50" s="24">
        <v>100000</v>
      </c>
      <c r="F50" s="24"/>
      <c r="G50" s="13"/>
      <c r="H50" s="18"/>
      <c r="I50" s="42" t="s">
        <v>135</v>
      </c>
      <c r="J50" s="29">
        <v>100000</v>
      </c>
      <c r="K50">
        <v>30399</v>
      </c>
    </row>
    <row r="51" ht="20.1" customHeight="1" spans="1:11">
      <c r="A51" s="40"/>
      <c r="B51" s="20"/>
      <c r="C51" s="23" t="s">
        <v>132</v>
      </c>
      <c r="D51" s="55">
        <f t="shared" si="0"/>
        <v>400000</v>
      </c>
      <c r="E51" s="24">
        <v>400000</v>
      </c>
      <c r="F51" s="24"/>
      <c r="G51" s="13"/>
      <c r="H51" s="18"/>
      <c r="I51" s="42" t="s">
        <v>136</v>
      </c>
      <c r="J51" s="29">
        <v>200000</v>
      </c>
    </row>
    <row r="52" ht="20.1" customHeight="1" spans="1:11">
      <c r="A52" s="36" t="s">
        <v>137</v>
      </c>
      <c r="B52" s="20">
        <f t="shared" ref="B52:B58" si="1">E52+F52+H52</f>
        <v>30000</v>
      </c>
      <c r="C52" s="23" t="s">
        <v>132</v>
      </c>
      <c r="D52" s="24">
        <f t="shared" si="0"/>
        <v>30000</v>
      </c>
      <c r="E52" s="24">
        <v>30000</v>
      </c>
      <c r="F52" s="24"/>
      <c r="G52" s="13"/>
      <c r="H52" s="18"/>
      <c r="I52" s="42"/>
      <c r="J52" s="29">
        <v>5980</v>
      </c>
    </row>
    <row r="53" ht="20.1" customHeight="1" spans="1:11">
      <c r="A53" s="36">
        <v>2130126</v>
      </c>
      <c r="B53" s="20">
        <f t="shared" si="1"/>
        <v>400000</v>
      </c>
      <c r="C53" s="23" t="s">
        <v>132</v>
      </c>
      <c r="D53" s="24">
        <f t="shared" si="0"/>
        <v>400000</v>
      </c>
      <c r="E53" s="24">
        <v>400000</v>
      </c>
      <c r="F53" s="24"/>
      <c r="G53" s="13"/>
      <c r="H53" s="18"/>
      <c r="I53" s="42" t="s">
        <v>136</v>
      </c>
      <c r="J53" s="29">
        <v>200000</v>
      </c>
    </row>
    <row r="54" ht="20.1" customHeight="1" spans="1:11">
      <c r="A54" s="36" t="s">
        <v>138</v>
      </c>
      <c r="B54" s="20">
        <f t="shared" si="1"/>
        <v>70000</v>
      </c>
      <c r="C54" s="23" t="s">
        <v>132</v>
      </c>
      <c r="D54" s="24">
        <f t="shared" si="0"/>
        <v>70000</v>
      </c>
      <c r="E54" s="24">
        <v>70000</v>
      </c>
      <c r="F54" s="24"/>
      <c r="G54" s="13"/>
      <c r="H54" s="18"/>
      <c r="I54" s="42"/>
      <c r="J54" s="29">
        <v>20000</v>
      </c>
    </row>
    <row r="55" ht="20.1" customHeight="1" spans="1:11">
      <c r="A55" s="36" t="s">
        <v>139</v>
      </c>
      <c r="B55" s="20">
        <f t="shared" si="1"/>
        <v>120000</v>
      </c>
      <c r="C55" s="23" t="s">
        <v>132</v>
      </c>
      <c r="D55" s="24">
        <f t="shared" si="0"/>
        <v>120000</v>
      </c>
      <c r="E55" s="24">
        <v>120000</v>
      </c>
      <c r="F55" s="24"/>
      <c r="G55" s="13"/>
      <c r="H55" s="18"/>
      <c r="I55" s="42"/>
      <c r="J55" s="29">
        <v>20000</v>
      </c>
    </row>
    <row r="56" ht="20.1" customHeight="1" spans="1:11">
      <c r="A56" s="36" t="s">
        <v>140</v>
      </c>
      <c r="B56" s="20">
        <f t="shared" si="1"/>
        <v>10000</v>
      </c>
      <c r="C56" s="23" t="s">
        <v>141</v>
      </c>
      <c r="D56" s="24">
        <f t="shared" si="0"/>
        <v>10000</v>
      </c>
      <c r="E56" s="24">
        <v>10000</v>
      </c>
      <c r="F56" s="24"/>
      <c r="G56" s="13"/>
      <c r="H56" s="18"/>
      <c r="I56" s="42"/>
      <c r="J56" s="29">
        <v>50000</v>
      </c>
    </row>
    <row r="57" ht="20.1" customHeight="1" spans="1:11">
      <c r="A57" s="36" t="s">
        <v>142</v>
      </c>
      <c r="B57" s="20">
        <f t="shared" si="1"/>
        <v>40000</v>
      </c>
      <c r="C57" s="23" t="s">
        <v>132</v>
      </c>
      <c r="D57" s="24">
        <f t="shared" si="0"/>
        <v>40000</v>
      </c>
      <c r="E57" s="24">
        <v>40000</v>
      </c>
      <c r="F57" s="24"/>
      <c r="G57" s="13"/>
      <c r="H57" s="18"/>
      <c r="I57" s="42" t="s">
        <v>143</v>
      </c>
      <c r="J57" s="29">
        <v>20000</v>
      </c>
    </row>
    <row r="58" ht="20.1" customHeight="1" spans="1:11">
      <c r="A58" s="36" t="s">
        <v>144</v>
      </c>
      <c r="B58" s="20">
        <f t="shared" si="1"/>
        <v>20000</v>
      </c>
      <c r="C58" s="23" t="s">
        <v>101</v>
      </c>
      <c r="D58" s="24">
        <f t="shared" si="0"/>
        <v>20000</v>
      </c>
      <c r="E58" s="24">
        <v>20000</v>
      </c>
      <c r="F58" s="24"/>
      <c r="G58" s="13"/>
      <c r="H58" s="18"/>
      <c r="I58" s="42"/>
      <c r="J58" s="29">
        <v>14920</v>
      </c>
    </row>
    <row r="59" ht="18.95" customHeight="1" spans="1:11">
      <c r="A59" s="36" t="s">
        <v>23</v>
      </c>
      <c r="B59" s="18">
        <f>SUM(B5:B58)</f>
        <v>23005827.75</v>
      </c>
      <c r="C59" s="23"/>
      <c r="D59" s="24">
        <f>SUM(D5:D58)</f>
        <v>23005827.75</v>
      </c>
      <c r="E59" s="24">
        <f>SUM(E5:E58)</f>
        <v>8172800</v>
      </c>
      <c r="F59" s="24">
        <f>SUM(F5:F58)</f>
        <v>7567200</v>
      </c>
      <c r="G59" s="13">
        <f>SUM(G5:G58)</f>
        <v>7265827.75</v>
      </c>
      <c r="H59" s="18"/>
      <c r="I59" s="42"/>
      <c r="J59" s="29"/>
    </row>
    <row r="60" ht="27" customHeight="1" spans="1:11">
      <c r="A60" s="2" t="s">
        <v>145</v>
      </c>
      <c r="B60" s="2"/>
      <c r="D60" s="56"/>
      <c r="E60" s="56"/>
      <c r="F60" s="56"/>
      <c r="G60" s="56"/>
      <c r="H60" s="2"/>
    </row>
    <row r="61" spans="1:11">
      <c r="A61" s="57" t="s">
        <v>146</v>
      </c>
      <c r="B61" s="58"/>
      <c r="C61" s="59"/>
      <c r="D61" s="60"/>
      <c r="E61" s="60"/>
      <c r="F61" s="60"/>
      <c r="G61" s="60"/>
      <c r="H61" s="58"/>
      <c r="I61" s="61"/>
    </row>
    <row r="62" spans="1:11">
      <c r="A62" s="57"/>
      <c r="B62" s="58"/>
      <c r="C62" s="59"/>
      <c r="D62" s="60"/>
      <c r="E62" s="60"/>
      <c r="F62" s="60"/>
      <c r="G62" s="60"/>
      <c r="H62" s="58"/>
      <c r="I62" s="61"/>
    </row>
    <row r="63" spans="1:11">
      <c r="A63" s="57"/>
      <c r="B63" s="58"/>
      <c r="C63" s="59"/>
      <c r="D63" s="60"/>
      <c r="E63" s="60"/>
      <c r="F63" s="60"/>
      <c r="G63" s="60"/>
      <c r="H63" s="58"/>
      <c r="I63" s="61"/>
    </row>
    <row r="65" spans="1:9">
      <c r="A65" s="57" t="s">
        <v>147</v>
      </c>
      <c r="B65" s="58"/>
      <c r="C65" s="59"/>
      <c r="D65" s="60"/>
      <c r="E65" s="60"/>
      <c r="F65" s="60"/>
      <c r="G65" s="60"/>
      <c r="H65" s="58"/>
      <c r="I65" s="61"/>
    </row>
    <row r="66" spans="1:9">
      <c r="A66" s="57"/>
      <c r="B66" s="58"/>
      <c r="C66" s="59"/>
      <c r="D66" s="60"/>
      <c r="E66" s="60"/>
      <c r="F66" s="60"/>
      <c r="G66" s="60"/>
      <c r="H66" s="58"/>
      <c r="I66" s="61"/>
    </row>
    <row r="67" ht="3" customHeight="1" spans="1:9">
      <c r="A67" s="57"/>
      <c r="B67" s="58"/>
      <c r="C67" s="59"/>
      <c r="D67" s="60"/>
      <c r="E67" s="60"/>
      <c r="F67" s="60"/>
      <c r="G67" s="60"/>
      <c r="H67" s="58"/>
      <c r="I67" s="61"/>
    </row>
    <row r="68" hidden="1" spans="1:9">
      <c r="A68" s="57"/>
      <c r="B68" s="58"/>
      <c r="C68" s="59"/>
      <c r="D68" s="60"/>
      <c r="E68" s="60"/>
      <c r="F68" s="60"/>
      <c r="G68" s="60"/>
      <c r="H68" s="58"/>
      <c r="I68" s="61"/>
    </row>
    <row r="69" hidden="1" spans="1:9">
      <c r="A69" s="57"/>
      <c r="B69" s="58"/>
      <c r="C69" s="59"/>
      <c r="D69" s="60"/>
      <c r="E69" s="60"/>
      <c r="F69" s="60"/>
      <c r="G69" s="60"/>
      <c r="H69" s="58"/>
      <c r="I69" s="61"/>
    </row>
  </sheetData>
  <mergeCells count="22">
    <mergeCell ref="A1:I1"/>
    <mergeCell ref="E3:G3"/>
    <mergeCell ref="A60:I60"/>
    <mergeCell ref="A3:A4"/>
    <mergeCell ref="A5:A26"/>
    <mergeCell ref="A27:A38"/>
    <mergeCell ref="A48:A51"/>
    <mergeCell ref="B3:B4"/>
    <mergeCell ref="B5:B26"/>
    <mergeCell ref="B27:B38"/>
    <mergeCell ref="B48:B51"/>
    <mergeCell ref="C3:C4"/>
    <mergeCell ref="D3:D4"/>
    <mergeCell ref="H3:H4"/>
    <mergeCell ref="I3:I4"/>
    <mergeCell ref="I5:I26"/>
    <mergeCell ref="I46:I49"/>
    <mergeCell ref="J3:J4"/>
    <mergeCell ref="J19:J20"/>
    <mergeCell ref="K46:K49"/>
    <mergeCell ref="A65:I69"/>
    <mergeCell ref="A61:I63"/>
  </mergeCells>
  <pageMargins left="0.751388888888889" right="0.751388888888889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4" sqref="L3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25年预算编制方案草案</vt:lpstr>
      <vt:lpstr>三龙镇2025年初预算公开表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2024-10-28T02:22:00Z</dcterms:created>
  <dcterms:modified xsi:type="dcterms:W3CDTF">2026-08-28T02:53:14Z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F4831EDEB0B64AB3ABED4881B31952B8_12</vt:lpwstr>
  </property>
  <property fmtid="{D5CDD505-2E9C-101B-9397-08002B2CF9AE}" pid="4" name="CalculationRule">
    <vt:i4>0</vt:i4>
  </property>
</Properties>
</file>